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Характеристика!$B$11:$AB$111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V18" i="4" l="1"/>
  <c r="AA102" i="4"/>
  <c r="AA40" i="4"/>
  <c r="AA65" i="4" l="1"/>
  <c r="AA64" i="4" l="1"/>
  <c r="AA63" i="4"/>
  <c r="AA33" i="4"/>
  <c r="U34" i="4"/>
  <c r="W34" i="4"/>
  <c r="X34" i="4"/>
  <c r="Y34" i="4"/>
  <c r="Z34" i="4"/>
  <c r="U35" i="4"/>
  <c r="AA35" i="4" s="1"/>
  <c r="X36" i="4"/>
  <c r="Y36" i="4" s="1"/>
  <c r="Z36" i="4" s="1"/>
  <c r="AA36" i="4" s="1"/>
  <c r="U15" i="4"/>
  <c r="V15" i="4"/>
  <c r="W15" i="4"/>
  <c r="X18" i="4"/>
  <c r="Y18" i="4"/>
  <c r="Z18" i="4"/>
  <c r="AA22" i="4"/>
  <c r="AA24" i="4"/>
  <c r="AA26" i="4"/>
  <c r="AA27" i="4"/>
  <c r="AA28" i="4"/>
  <c r="AA29" i="4"/>
  <c r="AA34" i="4" l="1"/>
  <c r="AA15" i="4"/>
  <c r="AA18" i="4"/>
  <c r="AA54" i="4" l="1"/>
  <c r="AA62" i="4" l="1"/>
  <c r="AA111" i="4" l="1"/>
  <c r="AA110" i="4"/>
  <c r="AA108" i="4"/>
  <c r="AA107" i="4"/>
  <c r="AA106" i="4"/>
  <c r="AA105" i="4"/>
  <c r="AA104" i="4"/>
  <c r="AA99" i="4"/>
  <c r="AA98" i="4"/>
  <c r="AA97" i="4"/>
  <c r="AA96" i="4"/>
  <c r="AA89" i="4"/>
  <c r="AA88" i="4"/>
  <c r="AA87" i="4"/>
  <c r="Z84" i="4"/>
  <c r="Z83" i="4" s="1"/>
  <c r="Y84" i="4"/>
  <c r="Y83" i="4" s="1"/>
  <c r="X84" i="4"/>
  <c r="X83" i="4" s="1"/>
  <c r="W84" i="4"/>
  <c r="W83" i="4" s="1"/>
  <c r="V84" i="4"/>
  <c r="V83" i="4" s="1"/>
  <c r="AA83" i="4" l="1"/>
  <c r="AA84" i="4"/>
  <c r="AA82" i="4"/>
  <c r="AA81" i="4"/>
  <c r="AA72" i="4"/>
  <c r="AA70" i="4"/>
  <c r="Z66" i="4"/>
  <c r="Y66" i="4"/>
  <c r="X66" i="4"/>
  <c r="W66" i="4"/>
  <c r="U66" i="4"/>
  <c r="AA61" i="4"/>
  <c r="AA60" i="4"/>
  <c r="AA59" i="4"/>
  <c r="AA58" i="4"/>
  <c r="AA57" i="4"/>
  <c r="W30" i="4"/>
  <c r="V30" i="4"/>
  <c r="AA56" i="4"/>
  <c r="AA53" i="4"/>
  <c r="AA52" i="4"/>
  <c r="AA47" i="4"/>
  <c r="AA45" i="4"/>
  <c r="AA42" i="4"/>
  <c r="AA41" i="4"/>
  <c r="AA39" i="4"/>
  <c r="AA38" i="4"/>
  <c r="AA37" i="4"/>
  <c r="Z30" i="4"/>
  <c r="Y30" i="4"/>
  <c r="X30" i="4"/>
  <c r="Z17" i="4" l="1"/>
  <c r="Z12" i="4" s="1"/>
  <c r="X17" i="4"/>
  <c r="X12" i="4" s="1"/>
  <c r="Y17" i="4"/>
  <c r="Y12" i="4" s="1"/>
  <c r="AA66" i="4"/>
  <c r="V17" i="4"/>
  <c r="V12" i="4" s="1"/>
  <c r="W17" i="4"/>
  <c r="W12" i="4" s="1"/>
  <c r="AA30" i="4"/>
  <c r="AA12" i="4" l="1"/>
  <c r="AA17" i="4"/>
</calcChain>
</file>

<file path=xl/sharedStrings.xml><?xml version="1.0" encoding="utf-8"?>
<sst xmlns="http://schemas.openxmlformats.org/spreadsheetml/2006/main" count="629" uniqueCount="181">
  <si>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</si>
  <si>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</si>
  <si>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</si>
  <si>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</si>
  <si>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</si>
  <si>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</si>
  <si>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</si>
  <si>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</si>
  <si>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</si>
  <si>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</si>
  <si>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</si>
  <si>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</si>
  <si>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</si>
  <si>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</si>
  <si>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</si>
  <si>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</si>
  <si>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</si>
  <si>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</si>
  <si>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</si>
  <si>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</si>
  <si>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</si>
  <si>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</si>
  <si>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</si>
  <si>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</si>
  <si>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</si>
  <si>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</si>
  <si>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</si>
  <si>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</si>
  <si>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</si>
  <si>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</si>
  <si>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</si>
  <si>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</si>
  <si>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</si>
  <si>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</si>
  <si>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</si>
  <si>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</si>
  <si>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</si>
  <si>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</si>
  <si>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</si>
  <si>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</si>
  <si>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</si>
  <si>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</si>
  <si>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</si>
  <si>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</si>
  <si>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</si>
  <si>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</si>
  <si>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</si>
  <si>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</si>
  <si>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</si>
  <si>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</si>
  <si>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</si>
  <si>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</si>
  <si>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</si>
  <si>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</si>
  <si>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</si>
  <si>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</si>
  <si>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</si>
  <si>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</si>
  <si>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</si>
  <si>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</si>
  <si>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</si>
  <si>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</si>
  <si>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</si>
  <si>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</si>
  <si>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</si>
  <si>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</si>
  <si>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</si>
  <si>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</si>
  <si>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</si>
  <si>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</si>
  <si>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</si>
  <si>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</si>
  <si>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</si>
  <si>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</si>
  <si>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</si>
  <si>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</si>
  <si>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</si>
  <si>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</si>
  <si>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</si>
  <si>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</si>
  <si>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</si>
  <si>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</si>
  <si>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</si>
  <si>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</si>
  <si>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</si>
  <si>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</si>
  <si>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</si>
  <si>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</si>
  <si>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</si>
  <si>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</si>
  <si>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</si>
  <si>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</si>
  <si>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</si>
  <si>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</si>
  <si>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</si>
  <si>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</si>
  <si>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</si>
  <si>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</si>
  <si>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</si>
  <si>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</si>
  <si>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</si>
  <si>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</si>
  <si>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</si>
  <si>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</si>
  <si>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</si>
  <si>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</si>
  <si>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</si>
  <si>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</si>
  <si>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</si>
  <si>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</si>
  <si>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</si>
  <si>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</si>
  <si>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</si>
  <si>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</si>
  <si>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</si>
  <si>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</si>
  <si>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</si>
  <si>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</si>
  <si>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</si>
  <si>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</si>
  <si>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</si>
  <si>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</si>
  <si>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</si>
  <si>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</si>
  <si>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</si>
  <si>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</si>
  <si>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</si>
  <si>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</si>
  <si>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</si>
  <si>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</si>
  <si>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</si>
  <si>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</si>
  <si>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</si>
  <si>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</si>
  <si>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</si>
  <si>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</si>
  <si>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</si>
  <si>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</si>
  <si>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</si>
  <si>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</si>
  <si>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</si>
  <si>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</si>
  <si>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</si>
  <si>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</si>
  <si>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</si>
  <si>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</si>
  <si>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</si>
  <si>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</si>
  <si>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</si>
  <si>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</si>
  <si>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</si>
  <si>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</si>
  <si>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</si>
  <si>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</si>
  <si>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</si>
  <si>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</si>
  <si>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</si>
  <si>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</si>
  <si>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</si>
  <si>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</si>
  <si>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</si>
  <si>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</si>
  <si>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</si>
  <si>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</si>
  <si>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</si>
  <si>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</si>
  <si>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</si>
  <si>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</si>
  <si>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</si>
  <si>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"Управление муниципальной собственностью" на 2015-2020 годы</t>
  </si>
  <si>
    <t>Показатель 9 "Количество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судов"</t>
  </si>
  <si>
    <t>Показатель 3 "Количество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имущества"</t>
  </si>
  <si>
    <t>Показатель 5  "Количество полученных выписок из ЕГРП удостоверяющих проведенную государственную регистрацию права собственности на земельные участки"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</si>
  <si>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</si>
  <si>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</si>
  <si>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</si>
  <si>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t>Показатель 6 "Количество проведенных экспертиз в рамках искового производства"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</si>
  <si>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</si>
  <si>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</si>
  <si>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t xml:space="preserve">       Приложение 3 к постановлению администрации города Твери</t>
  </si>
  <si>
    <t>от  «11» ноября  2016 №1959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</si>
</sst>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8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8"/>
  <sheetViews>
    <sheetView tabSelected="1" topLeftCell="C1" workbookViewId="0">
      <pane ySplit="11" topLeftCell="A12" activePane="bottomLeft" state="frozen"/>
      <selection pane="bottomLeft"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57.710937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8" t="s">
        <v>179</v>
      </c>
      <c r="V1" s="78"/>
      <c r="W1" s="78"/>
      <c r="X1" s="78"/>
      <c r="Y1" s="78"/>
      <c r="Z1" s="78"/>
      <c r="AA1" s="78"/>
      <c r="AB1" s="78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4" t="s">
        <v>180</v>
      </c>
      <c r="X2" s="94"/>
      <c r="Y2" s="94"/>
      <c r="Z2" s="94"/>
      <c r="AA2" s="94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9" t="s">
        <v>169</v>
      </c>
      <c r="T4" s="45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9" t="s">
        <v>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  <c r="S9" s="82" t="s">
        <v>132</v>
      </c>
      <c r="T9" s="84" t="s">
        <v>5</v>
      </c>
      <c r="U9" s="86" t="s">
        <v>6</v>
      </c>
      <c r="V9" s="87"/>
      <c r="W9" s="87"/>
      <c r="X9" s="87"/>
      <c r="Y9" s="87"/>
      <c r="Z9" s="88"/>
      <c r="AA9" s="89" t="s">
        <v>7</v>
      </c>
      <c r="AB9" s="90"/>
    </row>
    <row r="10" spans="1:28" s="5" customFormat="1" ht="40.5" customHeight="1" x14ac:dyDescent="0.25">
      <c r="A10" s="44"/>
      <c r="B10" s="91" t="s">
        <v>8</v>
      </c>
      <c r="C10" s="92"/>
      <c r="D10" s="93"/>
      <c r="E10" s="91" t="s">
        <v>9</v>
      </c>
      <c r="F10" s="93"/>
      <c r="G10" s="91" t="s">
        <v>10</v>
      </c>
      <c r="H10" s="93"/>
      <c r="I10" s="91" t="s">
        <v>11</v>
      </c>
      <c r="J10" s="92"/>
      <c r="K10" s="92"/>
      <c r="L10" s="92"/>
      <c r="M10" s="92"/>
      <c r="N10" s="92"/>
      <c r="O10" s="92"/>
      <c r="P10" s="92"/>
      <c r="Q10" s="92"/>
      <c r="R10" s="93"/>
      <c r="S10" s="83"/>
      <c r="T10" s="85"/>
      <c r="U10" s="50" t="s">
        <v>12</v>
      </c>
      <c r="V10" s="50" t="s">
        <v>13</v>
      </c>
      <c r="W10" s="50" t="s">
        <v>14</v>
      </c>
      <c r="X10" s="50" t="s">
        <v>15</v>
      </c>
      <c r="Y10" s="50" t="s">
        <v>16</v>
      </c>
      <c r="Z10" s="50" t="s">
        <v>126</v>
      </c>
      <c r="AA10" s="51" t="s">
        <v>17</v>
      </c>
      <c r="AB10" s="51" t="s">
        <v>18</v>
      </c>
    </row>
    <row r="11" spans="1:28" s="40" customFormat="1" x14ac:dyDescent="0.25">
      <c r="A11" s="52"/>
      <c r="B11" s="53">
        <v>1</v>
      </c>
      <c r="C11" s="53">
        <v>2</v>
      </c>
      <c r="D11" s="53">
        <v>3</v>
      </c>
      <c r="E11" s="53">
        <v>4</v>
      </c>
      <c r="F11" s="53">
        <v>5</v>
      </c>
      <c r="G11" s="53">
        <v>6</v>
      </c>
      <c r="H11" s="53">
        <v>7</v>
      </c>
      <c r="I11" s="53">
        <v>8</v>
      </c>
      <c r="J11" s="53">
        <v>9</v>
      </c>
      <c r="K11" s="53">
        <v>10</v>
      </c>
      <c r="L11" s="53">
        <v>11</v>
      </c>
      <c r="M11" s="53">
        <v>12</v>
      </c>
      <c r="N11" s="53">
        <v>13</v>
      </c>
      <c r="O11" s="53">
        <v>14</v>
      </c>
      <c r="P11" s="53">
        <v>15</v>
      </c>
      <c r="Q11" s="53">
        <v>16</v>
      </c>
      <c r="R11" s="53">
        <v>17</v>
      </c>
      <c r="S11" s="53">
        <v>18</v>
      </c>
      <c r="T11" s="50">
        <v>19</v>
      </c>
      <c r="U11" s="54">
        <v>20</v>
      </c>
      <c r="V11" s="54">
        <v>21</v>
      </c>
      <c r="W11" s="54">
        <v>22</v>
      </c>
      <c r="X11" s="54">
        <v>23</v>
      </c>
      <c r="Y11" s="54">
        <v>24</v>
      </c>
      <c r="Z11" s="54">
        <v>25</v>
      </c>
      <c r="AA11" s="54">
        <v>26</v>
      </c>
      <c r="AB11" s="54">
        <v>27</v>
      </c>
    </row>
    <row r="12" spans="1:28" s="5" customFormat="1" x14ac:dyDescent="0.25">
      <c r="A12" s="44"/>
      <c r="B12" s="55">
        <v>0</v>
      </c>
      <c r="C12" s="55">
        <v>2</v>
      </c>
      <c r="D12" s="55">
        <v>0</v>
      </c>
      <c r="E12" s="55">
        <v>0</v>
      </c>
      <c r="F12" s="55">
        <v>1</v>
      </c>
      <c r="G12" s="55">
        <v>1</v>
      </c>
      <c r="H12" s="55">
        <v>3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6" t="s">
        <v>19</v>
      </c>
      <c r="T12" s="50" t="s">
        <v>20</v>
      </c>
      <c r="U12" s="57">
        <v>15905.9</v>
      </c>
      <c r="V12" s="57">
        <f>V17+V83</f>
        <v>9400.8000000000011</v>
      </c>
      <c r="W12" s="57">
        <f>W17+W83</f>
        <v>8162</v>
      </c>
      <c r="X12" s="57">
        <f>X17+X83</f>
        <v>7183</v>
      </c>
      <c r="Y12" s="57">
        <f>Y17+Y83</f>
        <v>6534</v>
      </c>
      <c r="Z12" s="57">
        <f>Z17+Z83</f>
        <v>6534</v>
      </c>
      <c r="AA12" s="57">
        <f>SUM(U12:Z12)</f>
        <v>53719.7</v>
      </c>
      <c r="AB12" s="50">
        <v>2020</v>
      </c>
    </row>
    <row r="13" spans="1:28" s="5" customFormat="1" ht="60" customHeight="1" x14ac:dyDescent="0.25">
      <c r="A13" s="4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 t="s">
        <v>140</v>
      </c>
      <c r="T13" s="50"/>
      <c r="U13" s="50"/>
      <c r="V13" s="50"/>
      <c r="W13" s="50"/>
      <c r="X13" s="50"/>
      <c r="Y13" s="50"/>
      <c r="Z13" s="50"/>
      <c r="AA13" s="50"/>
      <c r="AB13" s="50"/>
    </row>
    <row r="14" spans="1:28" s="5" customFormat="1" ht="60" x14ac:dyDescent="0.25">
      <c r="A14" s="44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0" t="s">
        <v>173</v>
      </c>
      <c r="T14" s="50" t="s">
        <v>22</v>
      </c>
      <c r="U14" s="50">
        <v>100</v>
      </c>
      <c r="V14" s="50">
        <v>90</v>
      </c>
      <c r="W14" s="50">
        <v>100</v>
      </c>
      <c r="X14" s="50">
        <v>100</v>
      </c>
      <c r="Y14" s="50">
        <v>100</v>
      </c>
      <c r="Z14" s="50">
        <v>100</v>
      </c>
      <c r="AA14" s="50">
        <v>100</v>
      </c>
      <c r="AB14" s="50">
        <v>2020</v>
      </c>
    </row>
    <row r="15" spans="1:28" s="5" customFormat="1" ht="60" x14ac:dyDescent="0.25">
      <c r="A15" s="4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60" t="s">
        <v>174</v>
      </c>
      <c r="T15" s="50" t="s">
        <v>23</v>
      </c>
      <c r="U15" s="61">
        <f>U22+15</f>
        <v>50</v>
      </c>
      <c r="V15" s="61">
        <f>V22+15</f>
        <v>65</v>
      </c>
      <c r="W15" s="61">
        <f>W22+15</f>
        <v>55</v>
      </c>
      <c r="X15" s="61">
        <v>12</v>
      </c>
      <c r="Y15" s="61">
        <v>10</v>
      </c>
      <c r="Z15" s="61">
        <v>10</v>
      </c>
      <c r="AA15" s="61">
        <f>SUM(U15:Z15)</f>
        <v>202</v>
      </c>
      <c r="AB15" s="50">
        <v>2020</v>
      </c>
    </row>
    <row r="16" spans="1:28" s="5" customFormat="1" ht="45" x14ac:dyDescent="0.25">
      <c r="A16" s="44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 t="s">
        <v>175</v>
      </c>
      <c r="T16" s="50" t="s">
        <v>22</v>
      </c>
      <c r="U16" s="61">
        <v>94</v>
      </c>
      <c r="V16" s="61">
        <v>100</v>
      </c>
      <c r="W16" s="61">
        <v>98</v>
      </c>
      <c r="X16" s="61">
        <v>98</v>
      </c>
      <c r="Y16" s="61">
        <v>98</v>
      </c>
      <c r="Z16" s="61">
        <v>99</v>
      </c>
      <c r="AA16" s="61">
        <v>99</v>
      </c>
      <c r="AB16" s="50">
        <v>2020</v>
      </c>
    </row>
    <row r="17" spans="1:28" s="5" customFormat="1" ht="28.5" x14ac:dyDescent="0.25">
      <c r="A17" s="44"/>
      <c r="B17" s="55">
        <v>0</v>
      </c>
      <c r="C17" s="55">
        <v>2</v>
      </c>
      <c r="D17" s="55">
        <v>0</v>
      </c>
      <c r="E17" s="55">
        <v>0</v>
      </c>
      <c r="F17" s="55">
        <v>1</v>
      </c>
      <c r="G17" s="55">
        <v>1</v>
      </c>
      <c r="H17" s="55">
        <v>3</v>
      </c>
      <c r="I17" s="55">
        <v>1</v>
      </c>
      <c r="J17" s="55">
        <v>0</v>
      </c>
      <c r="K17" s="55">
        <v>1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6" t="s">
        <v>21</v>
      </c>
      <c r="T17" s="50" t="s">
        <v>20</v>
      </c>
      <c r="U17" s="57">
        <v>12942.5</v>
      </c>
      <c r="V17" s="57">
        <f>V18+V30+V66</f>
        <v>5913.0000000000009</v>
      </c>
      <c r="W17" s="57">
        <f>W18+W30+W66</f>
        <v>5902</v>
      </c>
      <c r="X17" s="57">
        <f>X18+X30+X66</f>
        <v>4883</v>
      </c>
      <c r="Y17" s="57">
        <f>Y18+Y30+Y66</f>
        <v>4284</v>
      </c>
      <c r="Z17" s="57">
        <f>Z18+Z30+Z66</f>
        <v>4284</v>
      </c>
      <c r="AA17" s="57">
        <f>SUM(U17:Z17)</f>
        <v>38208.5</v>
      </c>
      <c r="AB17" s="50">
        <v>2020</v>
      </c>
    </row>
    <row r="18" spans="1:28" s="5" customFormat="1" ht="28.5" x14ac:dyDescent="0.25">
      <c r="A18" s="44"/>
      <c r="B18" s="58">
        <v>0</v>
      </c>
      <c r="C18" s="58">
        <v>2</v>
      </c>
      <c r="D18" s="58">
        <v>0</v>
      </c>
      <c r="E18" s="58">
        <v>0</v>
      </c>
      <c r="F18" s="58">
        <v>1</v>
      </c>
      <c r="G18" s="58">
        <v>1</v>
      </c>
      <c r="H18" s="58">
        <v>3</v>
      </c>
      <c r="I18" s="58">
        <v>1</v>
      </c>
      <c r="J18" s="58">
        <v>0</v>
      </c>
      <c r="K18" s="58">
        <v>1</v>
      </c>
      <c r="L18" s="58">
        <v>0</v>
      </c>
      <c r="M18" s="58">
        <v>1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9" t="s">
        <v>45</v>
      </c>
      <c r="T18" s="50" t="s">
        <v>20</v>
      </c>
      <c r="U18" s="57">
        <v>0</v>
      </c>
      <c r="V18" s="57">
        <f>V27</f>
        <v>1.8</v>
      </c>
      <c r="W18" s="57">
        <v>0</v>
      </c>
      <c r="X18" s="57">
        <f t="shared" ref="X18:Z18" si="0">X27</f>
        <v>0</v>
      </c>
      <c r="Y18" s="57">
        <f t="shared" si="0"/>
        <v>0</v>
      </c>
      <c r="Z18" s="57">
        <f t="shared" si="0"/>
        <v>0</v>
      </c>
      <c r="AA18" s="57">
        <f>SUM(U18:Z18)</f>
        <v>1.8</v>
      </c>
      <c r="AB18" s="50">
        <v>2020</v>
      </c>
    </row>
    <row r="19" spans="1:28" s="5" customFormat="1" ht="123" customHeight="1" x14ac:dyDescent="0.25">
      <c r="A19" s="44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62" t="s">
        <v>46</v>
      </c>
      <c r="T19" s="50" t="s">
        <v>22</v>
      </c>
      <c r="U19" s="50">
        <v>100</v>
      </c>
      <c r="V19" s="50">
        <v>80</v>
      </c>
      <c r="W19" s="50">
        <v>100</v>
      </c>
      <c r="X19" s="50">
        <v>100</v>
      </c>
      <c r="Y19" s="50">
        <v>100</v>
      </c>
      <c r="Z19" s="50">
        <v>100</v>
      </c>
      <c r="AA19" s="50">
        <v>100</v>
      </c>
      <c r="AB19" s="50">
        <v>2020</v>
      </c>
    </row>
    <row r="20" spans="1:28" s="5" customFormat="1" ht="30" x14ac:dyDescent="0.25">
      <c r="A20" s="44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60" t="s">
        <v>47</v>
      </c>
      <c r="T20" s="50" t="s">
        <v>136</v>
      </c>
      <c r="U20" s="50">
        <v>1</v>
      </c>
      <c r="V20" s="50">
        <v>1</v>
      </c>
      <c r="W20" s="50">
        <v>1</v>
      </c>
      <c r="X20" s="50">
        <v>1</v>
      </c>
      <c r="Y20" s="50">
        <v>1</v>
      </c>
      <c r="Z20" s="50">
        <v>1</v>
      </c>
      <c r="AA20" s="50">
        <v>1</v>
      </c>
      <c r="AB20" s="50">
        <v>2020</v>
      </c>
    </row>
    <row r="21" spans="1:28" s="5" customFormat="1" ht="45" x14ac:dyDescent="0.25">
      <c r="A21" s="4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60" t="s">
        <v>48</v>
      </c>
      <c r="T21" s="50" t="s">
        <v>22</v>
      </c>
      <c r="U21" s="50">
        <v>48</v>
      </c>
      <c r="V21" s="50">
        <v>12</v>
      </c>
      <c r="W21" s="50">
        <v>44</v>
      </c>
      <c r="X21" s="50">
        <v>44</v>
      </c>
      <c r="Y21" s="50">
        <v>44</v>
      </c>
      <c r="Z21" s="50">
        <v>44</v>
      </c>
      <c r="AA21" s="50">
        <v>44</v>
      </c>
      <c r="AB21" s="50">
        <v>2020</v>
      </c>
    </row>
    <row r="22" spans="1:28" s="5" customFormat="1" ht="65.25" customHeight="1" x14ac:dyDescent="0.25">
      <c r="A22" s="44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0" t="s">
        <v>49</v>
      </c>
      <c r="T22" s="50" t="s">
        <v>23</v>
      </c>
      <c r="U22" s="50">
        <v>35</v>
      </c>
      <c r="V22" s="50">
        <v>50</v>
      </c>
      <c r="W22" s="50">
        <v>40</v>
      </c>
      <c r="X22" s="50">
        <v>20</v>
      </c>
      <c r="Y22" s="50">
        <v>0</v>
      </c>
      <c r="Z22" s="50">
        <v>0</v>
      </c>
      <c r="AA22" s="50">
        <f>SUM(U22:Z22)</f>
        <v>145</v>
      </c>
      <c r="AB22" s="63" t="s">
        <v>177</v>
      </c>
    </row>
    <row r="23" spans="1:28" s="5" customFormat="1" ht="45" x14ac:dyDescent="0.25">
      <c r="A23" s="44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62" t="s">
        <v>50</v>
      </c>
      <c r="T23" s="50" t="s">
        <v>136</v>
      </c>
      <c r="U23" s="50">
        <v>1</v>
      </c>
      <c r="V23" s="50">
        <v>1</v>
      </c>
      <c r="W23" s="50">
        <v>1</v>
      </c>
      <c r="X23" s="50">
        <v>1</v>
      </c>
      <c r="Y23" s="50">
        <v>1</v>
      </c>
      <c r="Z23" s="50">
        <v>1</v>
      </c>
      <c r="AA23" s="50">
        <v>1</v>
      </c>
      <c r="AB23" s="50">
        <v>2020</v>
      </c>
    </row>
    <row r="24" spans="1:28" s="5" customFormat="1" ht="30" x14ac:dyDescent="0.25">
      <c r="A24" s="4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60" t="s">
        <v>51</v>
      </c>
      <c r="T24" s="50" t="s">
        <v>23</v>
      </c>
      <c r="U24" s="50">
        <v>2</v>
      </c>
      <c r="V24" s="50">
        <v>30</v>
      </c>
      <c r="W24" s="50">
        <v>2</v>
      </c>
      <c r="X24" s="50">
        <v>2</v>
      </c>
      <c r="Y24" s="50">
        <v>2</v>
      </c>
      <c r="Z24" s="50">
        <v>2</v>
      </c>
      <c r="AA24" s="50">
        <f>SUM(U24:Z24)</f>
        <v>40</v>
      </c>
      <c r="AB24" s="50">
        <v>2020</v>
      </c>
    </row>
    <row r="25" spans="1:28" s="5" customFormat="1" ht="45" x14ac:dyDescent="0.25">
      <c r="A25" s="4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60" t="s">
        <v>128</v>
      </c>
      <c r="T25" s="50" t="s">
        <v>136</v>
      </c>
      <c r="U25" s="50">
        <v>1</v>
      </c>
      <c r="V25" s="50">
        <v>1</v>
      </c>
      <c r="W25" s="50">
        <v>1</v>
      </c>
      <c r="X25" s="50">
        <v>1</v>
      </c>
      <c r="Y25" s="50">
        <v>1</v>
      </c>
      <c r="Z25" s="50">
        <v>1</v>
      </c>
      <c r="AA25" s="50">
        <v>1</v>
      </c>
      <c r="AB25" s="50">
        <v>2020</v>
      </c>
    </row>
    <row r="26" spans="1:28" s="5" customFormat="1" ht="30" x14ac:dyDescent="0.25">
      <c r="A26" s="4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60" t="s">
        <v>52</v>
      </c>
      <c r="T26" s="50" t="s">
        <v>23</v>
      </c>
      <c r="U26" s="50">
        <v>600</v>
      </c>
      <c r="V26" s="50">
        <v>700</v>
      </c>
      <c r="W26" s="50">
        <v>700</v>
      </c>
      <c r="X26" s="50">
        <v>600</v>
      </c>
      <c r="Y26" s="50">
        <v>700</v>
      </c>
      <c r="Z26" s="50">
        <v>600</v>
      </c>
      <c r="AA26" s="61">
        <f>SUM(U26:Z26)</f>
        <v>3900</v>
      </c>
      <c r="AB26" s="50">
        <v>2020</v>
      </c>
    </row>
    <row r="27" spans="1:28" s="5" customFormat="1" ht="30" x14ac:dyDescent="0.25">
      <c r="A27" s="44"/>
      <c r="B27" s="58">
        <v>0</v>
      </c>
      <c r="C27" s="58">
        <v>2</v>
      </c>
      <c r="D27" s="58">
        <v>0</v>
      </c>
      <c r="E27" s="58">
        <v>0</v>
      </c>
      <c r="F27" s="58">
        <v>1</v>
      </c>
      <c r="G27" s="58">
        <v>1</v>
      </c>
      <c r="H27" s="58">
        <v>3</v>
      </c>
      <c r="I27" s="58">
        <v>1</v>
      </c>
      <c r="J27" s="58">
        <v>0</v>
      </c>
      <c r="K27" s="58">
        <v>1</v>
      </c>
      <c r="L27" s="58">
        <v>0</v>
      </c>
      <c r="M27" s="58">
        <v>1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62" t="s">
        <v>129</v>
      </c>
      <c r="T27" s="50" t="s">
        <v>20</v>
      </c>
      <c r="U27" s="75">
        <v>0</v>
      </c>
      <c r="V27" s="75">
        <v>1.8</v>
      </c>
      <c r="W27" s="75">
        <v>0</v>
      </c>
      <c r="X27" s="75">
        <v>0</v>
      </c>
      <c r="Y27" s="75">
        <v>0</v>
      </c>
      <c r="Z27" s="75">
        <v>0</v>
      </c>
      <c r="AA27" s="75">
        <f>SUM(U27:Z27)</f>
        <v>1.8</v>
      </c>
      <c r="AB27" s="50">
        <v>2020</v>
      </c>
    </row>
    <row r="28" spans="1:28" s="5" customFormat="1" ht="60" x14ac:dyDescent="0.25">
      <c r="A28" s="44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60" t="s">
        <v>53</v>
      </c>
      <c r="T28" s="64" t="s">
        <v>23</v>
      </c>
      <c r="U28" s="61">
        <v>5484</v>
      </c>
      <c r="V28" s="61">
        <v>6008</v>
      </c>
      <c r="W28" s="61">
        <v>5388</v>
      </c>
      <c r="X28" s="61">
        <v>2077</v>
      </c>
      <c r="Y28" s="61">
        <v>5116</v>
      </c>
      <c r="Z28" s="61">
        <v>3740</v>
      </c>
      <c r="AA28" s="61">
        <f>SUM(U28:Z28)</f>
        <v>27813</v>
      </c>
      <c r="AB28" s="50">
        <v>2020</v>
      </c>
    </row>
    <row r="29" spans="1:28" s="26" customFormat="1" ht="30" x14ac:dyDescent="0.25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62" t="s">
        <v>54</v>
      </c>
      <c r="T29" s="50" t="s">
        <v>23</v>
      </c>
      <c r="U29" s="50">
        <v>40</v>
      </c>
      <c r="V29" s="50">
        <v>0</v>
      </c>
      <c r="W29" s="50">
        <v>34</v>
      </c>
      <c r="X29" s="50">
        <v>34</v>
      </c>
      <c r="Y29" s="50">
        <v>34</v>
      </c>
      <c r="Z29" s="50">
        <v>34</v>
      </c>
      <c r="AA29" s="50">
        <f>SUM(U29:Z29)</f>
        <v>176</v>
      </c>
      <c r="AB29" s="50">
        <v>2020</v>
      </c>
    </row>
    <row r="30" spans="1:28" s="5" customFormat="1" ht="42.75" x14ac:dyDescent="0.25">
      <c r="A30" s="44"/>
      <c r="B30" s="55">
        <v>0</v>
      </c>
      <c r="C30" s="55">
        <v>2</v>
      </c>
      <c r="D30" s="55">
        <v>0</v>
      </c>
      <c r="E30" s="55">
        <v>0</v>
      </c>
      <c r="F30" s="55">
        <v>1</v>
      </c>
      <c r="G30" s="55">
        <v>1</v>
      </c>
      <c r="H30" s="55">
        <v>3</v>
      </c>
      <c r="I30" s="55">
        <v>1</v>
      </c>
      <c r="J30" s="55">
        <v>0</v>
      </c>
      <c r="K30" s="55">
        <v>1</v>
      </c>
      <c r="L30" s="55">
        <v>0</v>
      </c>
      <c r="M30" s="55">
        <v>2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6" t="s">
        <v>55</v>
      </c>
      <c r="T30" s="50" t="s">
        <v>20</v>
      </c>
      <c r="U30" s="57">
        <v>12757.5</v>
      </c>
      <c r="V30" s="57">
        <f t="shared" ref="V30:Z30" si="1">V33+V37+V41+V45+V53+V56</f>
        <v>5892.7000000000007</v>
      </c>
      <c r="W30" s="57">
        <f t="shared" si="1"/>
        <v>5902</v>
      </c>
      <c r="X30" s="57">
        <f t="shared" si="1"/>
        <v>4883</v>
      </c>
      <c r="Y30" s="57">
        <f t="shared" si="1"/>
        <v>4284</v>
      </c>
      <c r="Z30" s="57">
        <f t="shared" si="1"/>
        <v>4284</v>
      </c>
      <c r="AA30" s="57">
        <f>SUM(U30:Z30)</f>
        <v>38003.199999999997</v>
      </c>
      <c r="AB30" s="50">
        <v>2020</v>
      </c>
    </row>
    <row r="31" spans="1:28" s="5" customFormat="1" ht="66" customHeight="1" x14ac:dyDescent="0.25">
      <c r="A31" s="44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62" t="s">
        <v>56</v>
      </c>
      <c r="T31" s="50" t="s">
        <v>22</v>
      </c>
      <c r="U31" s="50">
        <v>100</v>
      </c>
      <c r="V31" s="50">
        <v>70</v>
      </c>
      <c r="W31" s="50">
        <v>100</v>
      </c>
      <c r="X31" s="50">
        <v>100</v>
      </c>
      <c r="Y31" s="50">
        <v>100</v>
      </c>
      <c r="Z31" s="50">
        <v>100</v>
      </c>
      <c r="AA31" s="50">
        <v>100</v>
      </c>
      <c r="AB31" s="50">
        <v>2020</v>
      </c>
    </row>
    <row r="32" spans="1:28" s="5" customFormat="1" ht="90" x14ac:dyDescent="0.25">
      <c r="A32" s="44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2" t="s">
        <v>57</v>
      </c>
      <c r="T32" s="50" t="s">
        <v>22</v>
      </c>
      <c r="U32" s="50">
        <v>100</v>
      </c>
      <c r="V32" s="50">
        <v>85</v>
      </c>
      <c r="W32" s="50">
        <v>100</v>
      </c>
      <c r="X32" s="50">
        <v>100</v>
      </c>
      <c r="Y32" s="50">
        <v>100</v>
      </c>
      <c r="Z32" s="50">
        <v>100</v>
      </c>
      <c r="AA32" s="50">
        <v>100</v>
      </c>
      <c r="AB32" s="50">
        <v>2020</v>
      </c>
    </row>
    <row r="33" spans="1:28" s="5" customFormat="1" ht="45" x14ac:dyDescent="0.25">
      <c r="A33" s="44"/>
      <c r="B33" s="58">
        <v>0</v>
      </c>
      <c r="C33" s="58">
        <v>2</v>
      </c>
      <c r="D33" s="58">
        <v>0</v>
      </c>
      <c r="E33" s="58">
        <v>0</v>
      </c>
      <c r="F33" s="58">
        <v>1</v>
      </c>
      <c r="G33" s="58">
        <v>1</v>
      </c>
      <c r="H33" s="58">
        <v>3</v>
      </c>
      <c r="I33" s="58">
        <v>1</v>
      </c>
      <c r="J33" s="58">
        <v>0</v>
      </c>
      <c r="K33" s="58">
        <v>1</v>
      </c>
      <c r="L33" s="58">
        <v>0</v>
      </c>
      <c r="M33" s="58">
        <v>2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62" t="s">
        <v>58</v>
      </c>
      <c r="T33" s="50" t="s">
        <v>20</v>
      </c>
      <c r="U33" s="57">
        <v>4341</v>
      </c>
      <c r="V33" s="57">
        <v>3405</v>
      </c>
      <c r="W33" s="57">
        <v>2825.4</v>
      </c>
      <c r="X33" s="57">
        <v>1900</v>
      </c>
      <c r="Y33" s="57">
        <v>1834</v>
      </c>
      <c r="Z33" s="57">
        <v>1834</v>
      </c>
      <c r="AA33" s="57">
        <f>SUM(U33:Z33)</f>
        <v>16139.4</v>
      </c>
      <c r="AB33" s="50">
        <v>2020</v>
      </c>
    </row>
    <row r="34" spans="1:28" s="5" customFormat="1" ht="30" x14ac:dyDescent="0.25">
      <c r="A34" s="44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60" t="s">
        <v>59</v>
      </c>
      <c r="T34" s="50" t="s">
        <v>23</v>
      </c>
      <c r="U34" s="61">
        <f>144</f>
        <v>144</v>
      </c>
      <c r="V34" s="61">
        <v>206</v>
      </c>
      <c r="W34" s="61">
        <f>300+10</f>
        <v>310</v>
      </c>
      <c r="X34" s="61">
        <f>200+5</f>
        <v>205</v>
      </c>
      <c r="Y34" s="61">
        <f>200+5</f>
        <v>205</v>
      </c>
      <c r="Z34" s="61">
        <f>200+5</f>
        <v>205</v>
      </c>
      <c r="AA34" s="61">
        <f>SUM(U34:Z34)</f>
        <v>1275</v>
      </c>
      <c r="AB34" s="50">
        <v>2020</v>
      </c>
    </row>
    <row r="35" spans="1:28" s="5" customFormat="1" ht="42" customHeight="1" x14ac:dyDescent="0.25">
      <c r="A35" s="44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60" t="s">
        <v>60</v>
      </c>
      <c r="T35" s="50" t="s">
        <v>23</v>
      </c>
      <c r="U35" s="61">
        <f>72+343</f>
        <v>415</v>
      </c>
      <c r="V35" s="61">
        <v>800</v>
      </c>
      <c r="W35" s="61">
        <v>400</v>
      </c>
      <c r="X35" s="61">
        <v>400</v>
      </c>
      <c r="Y35" s="61">
        <v>400</v>
      </c>
      <c r="Z35" s="61">
        <v>400</v>
      </c>
      <c r="AA35" s="61">
        <f>SUM(U35:Z35)</f>
        <v>2815</v>
      </c>
      <c r="AB35" s="50">
        <v>2020</v>
      </c>
    </row>
    <row r="36" spans="1:28" s="5" customFormat="1" ht="42.75" customHeight="1" x14ac:dyDescent="0.25">
      <c r="A36" s="44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65" t="s">
        <v>61</v>
      </c>
      <c r="T36" s="50" t="s">
        <v>24</v>
      </c>
      <c r="U36" s="66">
        <v>332.65</v>
      </c>
      <c r="V36" s="66">
        <v>348.28</v>
      </c>
      <c r="W36" s="66">
        <v>363.26</v>
      </c>
      <c r="X36" s="66">
        <f>W36*1.05</f>
        <v>381.423</v>
      </c>
      <c r="Y36" s="66">
        <f>X36*1.05</f>
        <v>400.49414999999999</v>
      </c>
      <c r="Z36" s="66">
        <f>Y36*1.05</f>
        <v>420.51885750000002</v>
      </c>
      <c r="AA36" s="66">
        <f>Z36</f>
        <v>420.51885750000002</v>
      </c>
      <c r="AB36" s="50">
        <v>2020</v>
      </c>
    </row>
    <row r="37" spans="1:28" s="5" customFormat="1" ht="62.25" customHeight="1" x14ac:dyDescent="0.25">
      <c r="A37" s="44"/>
      <c r="B37" s="55">
        <v>0</v>
      </c>
      <c r="C37" s="55">
        <v>2</v>
      </c>
      <c r="D37" s="55">
        <v>0</v>
      </c>
      <c r="E37" s="55">
        <v>0</v>
      </c>
      <c r="F37" s="55">
        <v>1</v>
      </c>
      <c r="G37" s="55">
        <v>1</v>
      </c>
      <c r="H37" s="55">
        <v>3</v>
      </c>
      <c r="I37" s="55">
        <v>1</v>
      </c>
      <c r="J37" s="55">
        <v>0</v>
      </c>
      <c r="K37" s="55">
        <v>1</v>
      </c>
      <c r="L37" s="55">
        <v>0</v>
      </c>
      <c r="M37" s="55">
        <v>2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62" t="s">
        <v>62</v>
      </c>
      <c r="T37" s="50" t="s">
        <v>20</v>
      </c>
      <c r="U37" s="75">
        <v>6497.5</v>
      </c>
      <c r="V37" s="75">
        <v>1588.6</v>
      </c>
      <c r="W37" s="75">
        <v>1682.5</v>
      </c>
      <c r="X37" s="75">
        <v>1683</v>
      </c>
      <c r="Y37" s="75">
        <v>1500</v>
      </c>
      <c r="Z37" s="75">
        <v>1500</v>
      </c>
      <c r="AA37" s="75">
        <f>SUM(U37:Z37)</f>
        <v>14451.6</v>
      </c>
      <c r="AB37" s="50">
        <v>2020</v>
      </c>
    </row>
    <row r="38" spans="1:28" s="5" customFormat="1" ht="75" x14ac:dyDescent="0.25">
      <c r="A38" s="4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62" t="s">
        <v>63</v>
      </c>
      <c r="T38" s="50" t="s">
        <v>23</v>
      </c>
      <c r="U38" s="61">
        <v>610</v>
      </c>
      <c r="V38" s="61">
        <v>1579</v>
      </c>
      <c r="W38" s="61">
        <v>0</v>
      </c>
      <c r="X38" s="61">
        <v>0</v>
      </c>
      <c r="Y38" s="61">
        <v>0</v>
      </c>
      <c r="Z38" s="61">
        <v>0</v>
      </c>
      <c r="AA38" s="61">
        <f>SUM(U38:Z38)</f>
        <v>2189</v>
      </c>
      <c r="AB38" s="50">
        <v>2016</v>
      </c>
    </row>
    <row r="39" spans="1:28" s="5" customFormat="1" ht="64.5" customHeight="1" x14ac:dyDescent="0.25">
      <c r="A39" s="4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62" t="s">
        <v>64</v>
      </c>
      <c r="T39" s="50" t="s">
        <v>23</v>
      </c>
      <c r="U39" s="61">
        <v>99</v>
      </c>
      <c r="V39" s="61">
        <v>492</v>
      </c>
      <c r="W39" s="61">
        <v>110</v>
      </c>
      <c r="X39" s="61">
        <v>110</v>
      </c>
      <c r="Y39" s="61">
        <v>110</v>
      </c>
      <c r="Z39" s="61">
        <v>110</v>
      </c>
      <c r="AA39" s="61">
        <f>SUM(U39:Z39)</f>
        <v>1031</v>
      </c>
      <c r="AB39" s="50">
        <v>2020</v>
      </c>
    </row>
    <row r="40" spans="1:28" s="5" customFormat="1" ht="93.75" customHeight="1" x14ac:dyDescent="0.25">
      <c r="A40" s="4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2" t="s">
        <v>171</v>
      </c>
      <c r="T40" s="50" t="s">
        <v>23</v>
      </c>
      <c r="U40" s="61">
        <v>0</v>
      </c>
      <c r="V40" s="61">
        <v>300</v>
      </c>
      <c r="W40" s="61">
        <v>600</v>
      </c>
      <c r="X40" s="61">
        <v>590</v>
      </c>
      <c r="Y40" s="61">
        <v>580</v>
      </c>
      <c r="Z40" s="61">
        <v>580</v>
      </c>
      <c r="AA40" s="68">
        <f>U40+V40+W40+X40+Y40+Z40</f>
        <v>2650</v>
      </c>
      <c r="AB40" s="50">
        <v>2020</v>
      </c>
    </row>
    <row r="41" spans="1:28" s="5" customFormat="1" ht="42" customHeight="1" x14ac:dyDescent="0.25">
      <c r="A41" s="44"/>
      <c r="B41" s="58">
        <v>0</v>
      </c>
      <c r="C41" s="58">
        <v>2</v>
      </c>
      <c r="D41" s="58">
        <v>0</v>
      </c>
      <c r="E41" s="58">
        <v>0</v>
      </c>
      <c r="F41" s="58">
        <v>1</v>
      </c>
      <c r="G41" s="58">
        <v>1</v>
      </c>
      <c r="H41" s="58">
        <v>3</v>
      </c>
      <c r="I41" s="58">
        <v>1</v>
      </c>
      <c r="J41" s="58">
        <v>0</v>
      </c>
      <c r="K41" s="58">
        <v>1</v>
      </c>
      <c r="L41" s="58">
        <v>0</v>
      </c>
      <c r="M41" s="58">
        <v>2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62" t="s">
        <v>65</v>
      </c>
      <c r="T41" s="50" t="s">
        <v>20</v>
      </c>
      <c r="U41" s="57">
        <v>674</v>
      </c>
      <c r="V41" s="57">
        <v>5</v>
      </c>
      <c r="W41" s="57">
        <v>0</v>
      </c>
      <c r="X41" s="57">
        <v>0</v>
      </c>
      <c r="Y41" s="57">
        <v>0</v>
      </c>
      <c r="Z41" s="57">
        <v>0</v>
      </c>
      <c r="AA41" s="57">
        <f>SUM(U41:Z41)</f>
        <v>679</v>
      </c>
      <c r="AB41" s="50">
        <v>2020</v>
      </c>
    </row>
    <row r="42" spans="1:28" s="5" customFormat="1" ht="45" x14ac:dyDescent="0.25">
      <c r="A42" s="44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60" t="s">
        <v>66</v>
      </c>
      <c r="T42" s="50" t="s">
        <v>23</v>
      </c>
      <c r="U42" s="50">
        <v>1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61">
        <f>SUM(U42:Z42)</f>
        <v>1</v>
      </c>
      <c r="AB42" s="50">
        <v>2020</v>
      </c>
    </row>
    <row r="43" spans="1:28" s="5" customFormat="1" ht="45" x14ac:dyDescent="0.25">
      <c r="A43" s="44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60" t="s">
        <v>67</v>
      </c>
      <c r="T43" s="50" t="s">
        <v>136</v>
      </c>
      <c r="U43" s="50">
        <v>1</v>
      </c>
      <c r="V43" s="50">
        <v>1</v>
      </c>
      <c r="W43" s="50">
        <v>1</v>
      </c>
      <c r="X43" s="50">
        <v>1</v>
      </c>
      <c r="Y43" s="50">
        <v>1</v>
      </c>
      <c r="Z43" s="50">
        <v>1</v>
      </c>
      <c r="AA43" s="50">
        <v>1</v>
      </c>
      <c r="AB43" s="50">
        <v>2020</v>
      </c>
    </row>
    <row r="44" spans="1:28" s="5" customFormat="1" ht="80.25" customHeight="1" x14ac:dyDescent="0.25">
      <c r="A44" s="44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62" t="s">
        <v>131</v>
      </c>
      <c r="T44" s="50" t="s">
        <v>22</v>
      </c>
      <c r="U44" s="57">
        <v>100</v>
      </c>
      <c r="V44" s="57">
        <v>100</v>
      </c>
      <c r="W44" s="57">
        <v>100</v>
      </c>
      <c r="X44" s="57">
        <v>100</v>
      </c>
      <c r="Y44" s="57">
        <v>100</v>
      </c>
      <c r="Z44" s="57">
        <v>100</v>
      </c>
      <c r="AA44" s="69">
        <v>100</v>
      </c>
      <c r="AB44" s="50">
        <v>2020</v>
      </c>
    </row>
    <row r="45" spans="1:28" s="5" customFormat="1" ht="46.5" customHeight="1" x14ac:dyDescent="0.25">
      <c r="A45" s="44"/>
      <c r="B45" s="58">
        <v>0</v>
      </c>
      <c r="C45" s="58">
        <v>2</v>
      </c>
      <c r="D45" s="58">
        <v>0</v>
      </c>
      <c r="E45" s="58">
        <v>0</v>
      </c>
      <c r="F45" s="58">
        <v>1</v>
      </c>
      <c r="G45" s="58">
        <v>1</v>
      </c>
      <c r="H45" s="58">
        <v>3</v>
      </c>
      <c r="I45" s="58">
        <v>1</v>
      </c>
      <c r="J45" s="58">
        <v>0</v>
      </c>
      <c r="K45" s="58">
        <v>1</v>
      </c>
      <c r="L45" s="58">
        <v>0</v>
      </c>
      <c r="M45" s="58">
        <v>2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62" t="s">
        <v>68</v>
      </c>
      <c r="T45" s="50" t="s">
        <v>20</v>
      </c>
      <c r="U45" s="75">
        <v>350</v>
      </c>
      <c r="V45" s="75">
        <v>162.5</v>
      </c>
      <c r="W45" s="75">
        <v>82</v>
      </c>
      <c r="X45" s="75">
        <v>150</v>
      </c>
      <c r="Y45" s="75">
        <v>150</v>
      </c>
      <c r="Z45" s="75">
        <v>150</v>
      </c>
      <c r="AA45" s="50">
        <f>SUM(U45:Z45)</f>
        <v>1044.5</v>
      </c>
      <c r="AB45" s="50">
        <v>2020</v>
      </c>
    </row>
    <row r="46" spans="1:28" s="5" customFormat="1" ht="45" customHeight="1" x14ac:dyDescent="0.25">
      <c r="A46" s="4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62" t="s">
        <v>69</v>
      </c>
      <c r="T46" s="50" t="s">
        <v>22</v>
      </c>
      <c r="U46" s="50">
        <v>65</v>
      </c>
      <c r="V46" s="50">
        <v>65</v>
      </c>
      <c r="W46" s="50">
        <v>65</v>
      </c>
      <c r="X46" s="50">
        <v>65</v>
      </c>
      <c r="Y46" s="50">
        <v>65</v>
      </c>
      <c r="Z46" s="50">
        <v>65</v>
      </c>
      <c r="AA46" s="50">
        <v>65</v>
      </c>
      <c r="AB46" s="50">
        <v>2020</v>
      </c>
    </row>
    <row r="47" spans="1:28" s="5" customFormat="1" ht="30" x14ac:dyDescent="0.25">
      <c r="A47" s="44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62" t="s">
        <v>133</v>
      </c>
      <c r="T47" s="50" t="s">
        <v>23</v>
      </c>
      <c r="U47" s="50">
        <v>55</v>
      </c>
      <c r="V47" s="50">
        <v>110</v>
      </c>
      <c r="W47" s="50">
        <v>55</v>
      </c>
      <c r="X47" s="50">
        <v>55</v>
      </c>
      <c r="Y47" s="50">
        <v>55</v>
      </c>
      <c r="Z47" s="50">
        <v>55</v>
      </c>
      <c r="AA47" s="50">
        <f>SUM(U47:Z47)</f>
        <v>385</v>
      </c>
      <c r="AB47" s="50">
        <v>2020</v>
      </c>
    </row>
    <row r="48" spans="1:28" s="5" customFormat="1" ht="75" x14ac:dyDescent="0.25">
      <c r="A48" s="44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62" t="s">
        <v>70</v>
      </c>
      <c r="T48" s="50" t="s">
        <v>136</v>
      </c>
      <c r="U48" s="50">
        <v>1</v>
      </c>
      <c r="V48" s="50">
        <v>1</v>
      </c>
      <c r="W48" s="50">
        <v>1</v>
      </c>
      <c r="X48" s="50">
        <v>1</v>
      </c>
      <c r="Y48" s="50">
        <v>1</v>
      </c>
      <c r="Z48" s="50">
        <v>1</v>
      </c>
      <c r="AA48" s="50">
        <v>1</v>
      </c>
      <c r="AB48" s="50">
        <v>2020</v>
      </c>
    </row>
    <row r="49" spans="1:28" s="5" customFormat="1" ht="30" x14ac:dyDescent="0.25">
      <c r="A49" s="44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60" t="s">
        <v>71</v>
      </c>
      <c r="T49" s="50" t="s">
        <v>23</v>
      </c>
      <c r="U49" s="50">
        <v>5</v>
      </c>
      <c r="V49" s="50">
        <v>3</v>
      </c>
      <c r="W49" s="50">
        <v>5</v>
      </c>
      <c r="X49" s="50">
        <v>5</v>
      </c>
      <c r="Y49" s="50">
        <v>5</v>
      </c>
      <c r="Z49" s="50">
        <v>5</v>
      </c>
      <c r="AA49" s="50">
        <v>30</v>
      </c>
      <c r="AB49" s="50">
        <v>2020</v>
      </c>
    </row>
    <row r="50" spans="1:28" s="5" customFormat="1" ht="30" x14ac:dyDescent="0.25">
      <c r="A50" s="44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60" t="s">
        <v>72</v>
      </c>
      <c r="T50" s="50" t="s">
        <v>20</v>
      </c>
      <c r="U50" s="75">
        <v>50</v>
      </c>
      <c r="V50" s="75">
        <v>50</v>
      </c>
      <c r="W50" s="75">
        <v>50</v>
      </c>
      <c r="X50" s="75">
        <v>50</v>
      </c>
      <c r="Y50" s="75">
        <v>50</v>
      </c>
      <c r="Z50" s="75">
        <v>50</v>
      </c>
      <c r="AA50" s="75">
        <v>50</v>
      </c>
      <c r="AB50" s="50">
        <v>2020</v>
      </c>
    </row>
    <row r="51" spans="1:28" s="5" customFormat="1" ht="66" customHeight="1" x14ac:dyDescent="0.25">
      <c r="A51" s="44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60" t="s">
        <v>73</v>
      </c>
      <c r="T51" s="50" t="s">
        <v>136</v>
      </c>
      <c r="U51" s="50">
        <v>1</v>
      </c>
      <c r="V51" s="50">
        <v>1</v>
      </c>
      <c r="W51" s="50">
        <v>1</v>
      </c>
      <c r="X51" s="50">
        <v>1</v>
      </c>
      <c r="Y51" s="50">
        <v>1</v>
      </c>
      <c r="Z51" s="50">
        <v>1</v>
      </c>
      <c r="AA51" s="50">
        <v>1</v>
      </c>
      <c r="AB51" s="50">
        <v>2020</v>
      </c>
    </row>
    <row r="52" spans="1:28" s="5" customFormat="1" ht="45" x14ac:dyDescent="0.25">
      <c r="A52" s="44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60" t="s">
        <v>74</v>
      </c>
      <c r="T52" s="64" t="s">
        <v>23</v>
      </c>
      <c r="U52" s="61">
        <v>950</v>
      </c>
      <c r="V52" s="61">
        <v>840</v>
      </c>
      <c r="W52" s="61">
        <v>930</v>
      </c>
      <c r="X52" s="61">
        <v>920</v>
      </c>
      <c r="Y52" s="61">
        <v>910</v>
      </c>
      <c r="Z52" s="61">
        <v>890</v>
      </c>
      <c r="AA52" s="61">
        <f>SUM(U52:Z52)</f>
        <v>5440</v>
      </c>
      <c r="AB52" s="50">
        <v>2020</v>
      </c>
    </row>
    <row r="53" spans="1:28" s="5" customFormat="1" ht="77.25" customHeight="1" x14ac:dyDescent="0.25">
      <c r="A53" s="44"/>
      <c r="B53" s="58">
        <v>0</v>
      </c>
      <c r="C53" s="58">
        <v>2</v>
      </c>
      <c r="D53" s="58">
        <v>0</v>
      </c>
      <c r="E53" s="58">
        <v>0</v>
      </c>
      <c r="F53" s="58">
        <v>1</v>
      </c>
      <c r="G53" s="58">
        <v>1</v>
      </c>
      <c r="H53" s="58">
        <v>3</v>
      </c>
      <c r="I53" s="58">
        <v>1</v>
      </c>
      <c r="J53" s="58">
        <v>0</v>
      </c>
      <c r="K53" s="58">
        <v>1</v>
      </c>
      <c r="L53" s="58">
        <v>0</v>
      </c>
      <c r="M53" s="58">
        <v>2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62" t="s">
        <v>75</v>
      </c>
      <c r="T53" s="50" t="s">
        <v>20</v>
      </c>
      <c r="U53" s="57">
        <v>489</v>
      </c>
      <c r="V53" s="57">
        <v>351.6</v>
      </c>
      <c r="W53" s="57">
        <v>500.1</v>
      </c>
      <c r="X53" s="57">
        <v>500</v>
      </c>
      <c r="Y53" s="57">
        <v>400</v>
      </c>
      <c r="Z53" s="57">
        <v>400</v>
      </c>
      <c r="AA53" s="57">
        <f>SUM(U53:Z53)</f>
        <v>2640.7</v>
      </c>
      <c r="AB53" s="50">
        <v>2020</v>
      </c>
    </row>
    <row r="54" spans="1:28" s="5" customFormat="1" ht="45" x14ac:dyDescent="0.25">
      <c r="A54" s="44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62" t="s">
        <v>134</v>
      </c>
      <c r="T54" s="64" t="s">
        <v>23</v>
      </c>
      <c r="U54" s="61">
        <v>15</v>
      </c>
      <c r="V54" s="61">
        <v>15</v>
      </c>
      <c r="W54" s="61">
        <v>15</v>
      </c>
      <c r="X54" s="61">
        <v>15</v>
      </c>
      <c r="Y54" s="61">
        <v>15</v>
      </c>
      <c r="Z54" s="61">
        <v>15</v>
      </c>
      <c r="AA54" s="61">
        <f>SUM(U54:Z54)</f>
        <v>90</v>
      </c>
      <c r="AB54" s="50">
        <v>2020</v>
      </c>
    </row>
    <row r="55" spans="1:28" s="5" customFormat="1" x14ac:dyDescent="0.25">
      <c r="A55" s="44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62" t="s">
        <v>135</v>
      </c>
      <c r="T55" s="50" t="s">
        <v>22</v>
      </c>
      <c r="U55" s="61">
        <v>100</v>
      </c>
      <c r="V55" s="61">
        <v>100</v>
      </c>
      <c r="W55" s="61">
        <v>100</v>
      </c>
      <c r="X55" s="61">
        <v>100</v>
      </c>
      <c r="Y55" s="61">
        <v>100</v>
      </c>
      <c r="Z55" s="61">
        <v>100</v>
      </c>
      <c r="AA55" s="61">
        <v>100</v>
      </c>
      <c r="AB55" s="50">
        <v>2020</v>
      </c>
    </row>
    <row r="56" spans="1:28" s="5" customFormat="1" ht="63.75" customHeight="1" x14ac:dyDescent="0.25">
      <c r="A56" s="44"/>
      <c r="B56" s="58">
        <v>0</v>
      </c>
      <c r="C56" s="58">
        <v>2</v>
      </c>
      <c r="D56" s="58">
        <v>0</v>
      </c>
      <c r="E56" s="58">
        <v>0</v>
      </c>
      <c r="F56" s="58">
        <v>1</v>
      </c>
      <c r="G56" s="58">
        <v>1</v>
      </c>
      <c r="H56" s="58">
        <v>3</v>
      </c>
      <c r="I56" s="58">
        <v>1</v>
      </c>
      <c r="J56" s="58">
        <v>0</v>
      </c>
      <c r="K56" s="58">
        <v>1</v>
      </c>
      <c r="L56" s="58">
        <v>0</v>
      </c>
      <c r="M56" s="58">
        <v>2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62" t="s">
        <v>76</v>
      </c>
      <c r="T56" s="50" t="s">
        <v>20</v>
      </c>
      <c r="U56" s="75">
        <v>406</v>
      </c>
      <c r="V56" s="75">
        <v>380</v>
      </c>
      <c r="W56" s="75">
        <v>812</v>
      </c>
      <c r="X56" s="75">
        <v>650</v>
      </c>
      <c r="Y56" s="75">
        <v>400</v>
      </c>
      <c r="Z56" s="75">
        <v>400</v>
      </c>
      <c r="AA56" s="75">
        <f>SUM(U56:Z56)</f>
        <v>3048</v>
      </c>
      <c r="AB56" s="50">
        <v>2020</v>
      </c>
    </row>
    <row r="57" spans="1:28" s="5" customFormat="1" ht="45" x14ac:dyDescent="0.25">
      <c r="A57" s="44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60" t="s">
        <v>77</v>
      </c>
      <c r="T57" s="50" t="s">
        <v>23</v>
      </c>
      <c r="U57" s="64">
        <v>190</v>
      </c>
      <c r="V57" s="50">
        <v>350</v>
      </c>
      <c r="W57" s="50">
        <v>200</v>
      </c>
      <c r="X57" s="50">
        <v>180</v>
      </c>
      <c r="Y57" s="64">
        <v>150</v>
      </c>
      <c r="Z57" s="64">
        <v>150</v>
      </c>
      <c r="AA57" s="50">
        <f>SUM(U57:Z57)</f>
        <v>1220</v>
      </c>
      <c r="AB57" s="50">
        <v>2020</v>
      </c>
    </row>
    <row r="58" spans="1:28" s="5" customFormat="1" ht="45" x14ac:dyDescent="0.25">
      <c r="A58" s="44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60" t="s">
        <v>78</v>
      </c>
      <c r="T58" s="50" t="s">
        <v>23</v>
      </c>
      <c r="U58" s="61">
        <v>200</v>
      </c>
      <c r="V58" s="61">
        <v>350</v>
      </c>
      <c r="W58" s="61">
        <v>200</v>
      </c>
      <c r="X58" s="61">
        <v>200</v>
      </c>
      <c r="Y58" s="61">
        <v>200</v>
      </c>
      <c r="Z58" s="61">
        <v>200</v>
      </c>
      <c r="AA58" s="61">
        <f>SUM(U58:Z58)</f>
        <v>1350</v>
      </c>
      <c r="AB58" s="50">
        <v>2020</v>
      </c>
    </row>
    <row r="59" spans="1:28" s="5" customFormat="1" ht="30" x14ac:dyDescent="0.25">
      <c r="A59" s="44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60" t="s">
        <v>79</v>
      </c>
      <c r="T59" s="50" t="s">
        <v>23</v>
      </c>
      <c r="U59" s="64">
        <v>10</v>
      </c>
      <c r="V59" s="50">
        <v>12</v>
      </c>
      <c r="W59" s="50">
        <v>10</v>
      </c>
      <c r="X59" s="50">
        <v>15</v>
      </c>
      <c r="Y59" s="64">
        <v>12</v>
      </c>
      <c r="Z59" s="64">
        <v>12</v>
      </c>
      <c r="AA59" s="50">
        <f>SUM(U59:Z59)</f>
        <v>71</v>
      </c>
      <c r="AB59" s="50">
        <v>2020</v>
      </c>
    </row>
    <row r="60" spans="1:28" s="5" customFormat="1" ht="30" x14ac:dyDescent="0.25">
      <c r="A60" s="4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60" t="s">
        <v>80</v>
      </c>
      <c r="T60" s="50" t="s">
        <v>23</v>
      </c>
      <c r="U60" s="64">
        <v>480</v>
      </c>
      <c r="V60" s="50">
        <v>70</v>
      </c>
      <c r="W60" s="50">
        <v>70</v>
      </c>
      <c r="X60" s="50">
        <v>70</v>
      </c>
      <c r="Y60" s="64">
        <v>70</v>
      </c>
      <c r="Z60" s="64">
        <v>70</v>
      </c>
      <c r="AA60" s="50">
        <f t="shared" ref="AA60:AA61" si="2">SUM(U60:Z60)</f>
        <v>830</v>
      </c>
      <c r="AB60" s="50">
        <v>2020</v>
      </c>
    </row>
    <row r="61" spans="1:28" s="5" customFormat="1" ht="30" x14ac:dyDescent="0.25">
      <c r="A61" s="4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60" t="s">
        <v>81</v>
      </c>
      <c r="T61" s="50" t="s">
        <v>23</v>
      </c>
      <c r="U61" s="64">
        <v>5</v>
      </c>
      <c r="V61" s="50">
        <v>0</v>
      </c>
      <c r="W61" s="50">
        <v>5</v>
      </c>
      <c r="X61" s="50">
        <v>5</v>
      </c>
      <c r="Y61" s="64">
        <v>5</v>
      </c>
      <c r="Z61" s="64">
        <v>5</v>
      </c>
      <c r="AA61" s="50">
        <f t="shared" si="2"/>
        <v>25</v>
      </c>
      <c r="AB61" s="50">
        <v>2020</v>
      </c>
    </row>
    <row r="62" spans="1:28" s="5" customFormat="1" ht="30" x14ac:dyDescent="0.25">
      <c r="A62" s="44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60" t="s">
        <v>176</v>
      </c>
      <c r="T62" s="50" t="s">
        <v>23</v>
      </c>
      <c r="U62" s="64">
        <v>2</v>
      </c>
      <c r="V62" s="50">
        <v>7</v>
      </c>
      <c r="W62" s="50">
        <v>2</v>
      </c>
      <c r="X62" s="50">
        <v>2</v>
      </c>
      <c r="Y62" s="64">
        <v>2</v>
      </c>
      <c r="Z62" s="64">
        <v>2</v>
      </c>
      <c r="AA62" s="50">
        <f>SUM(U62:Z62)</f>
        <v>17</v>
      </c>
      <c r="AB62" s="50">
        <v>2020</v>
      </c>
    </row>
    <row r="63" spans="1:28" s="5" customFormat="1" ht="30" x14ac:dyDescent="0.25">
      <c r="A63" s="44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60" t="s">
        <v>163</v>
      </c>
      <c r="T63" s="50" t="s">
        <v>23</v>
      </c>
      <c r="U63" s="64">
        <v>0</v>
      </c>
      <c r="V63" s="50">
        <v>60</v>
      </c>
      <c r="W63" s="50">
        <v>20</v>
      </c>
      <c r="X63" s="50">
        <v>20</v>
      </c>
      <c r="Y63" s="64">
        <v>20</v>
      </c>
      <c r="Z63" s="64">
        <v>20</v>
      </c>
      <c r="AA63" s="50">
        <f>SUM(U63:Z63)</f>
        <v>140</v>
      </c>
      <c r="AB63" s="50">
        <v>2020</v>
      </c>
    </row>
    <row r="64" spans="1:28" s="5" customFormat="1" ht="45" x14ac:dyDescent="0.25">
      <c r="A64" s="44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60" t="s">
        <v>164</v>
      </c>
      <c r="T64" s="50" t="s">
        <v>23</v>
      </c>
      <c r="U64" s="64">
        <v>0</v>
      </c>
      <c r="V64" s="50">
        <v>250</v>
      </c>
      <c r="W64" s="50">
        <v>150</v>
      </c>
      <c r="X64" s="50">
        <v>130</v>
      </c>
      <c r="Y64" s="64">
        <v>100</v>
      </c>
      <c r="Z64" s="64">
        <v>80</v>
      </c>
      <c r="AA64" s="50">
        <f>SUM(U64:Z64)</f>
        <v>710</v>
      </c>
      <c r="AB64" s="50">
        <v>2020</v>
      </c>
    </row>
    <row r="65" spans="1:28" s="5" customFormat="1" ht="75" x14ac:dyDescent="0.25">
      <c r="A65" s="44"/>
      <c r="B65" s="58"/>
      <c r="C65" s="58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62" t="s">
        <v>170</v>
      </c>
      <c r="T65" s="50" t="s">
        <v>23</v>
      </c>
      <c r="U65" s="50">
        <v>0</v>
      </c>
      <c r="V65" s="50">
        <v>20</v>
      </c>
      <c r="W65" s="50">
        <v>20</v>
      </c>
      <c r="X65" s="50">
        <v>10</v>
      </c>
      <c r="Y65" s="50">
        <v>10</v>
      </c>
      <c r="Z65" s="50">
        <v>10</v>
      </c>
      <c r="AA65" s="50">
        <f>SUM(U65:Z65)</f>
        <v>70</v>
      </c>
      <c r="AB65" s="50">
        <v>2020</v>
      </c>
    </row>
    <row r="66" spans="1:28" s="5" customFormat="1" ht="85.5" x14ac:dyDescent="0.25">
      <c r="A66" s="44"/>
      <c r="B66" s="58">
        <v>0</v>
      </c>
      <c r="C66" s="58">
        <v>2</v>
      </c>
      <c r="D66" s="58">
        <v>0</v>
      </c>
      <c r="E66" s="58">
        <v>0</v>
      </c>
      <c r="F66" s="58">
        <v>1</v>
      </c>
      <c r="G66" s="58">
        <v>1</v>
      </c>
      <c r="H66" s="58">
        <v>3</v>
      </c>
      <c r="I66" s="58">
        <v>1</v>
      </c>
      <c r="J66" s="58">
        <v>0</v>
      </c>
      <c r="K66" s="58">
        <v>1</v>
      </c>
      <c r="L66" s="58">
        <v>0</v>
      </c>
      <c r="M66" s="58">
        <v>3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6" t="s">
        <v>82</v>
      </c>
      <c r="T66" s="50" t="s">
        <v>20</v>
      </c>
      <c r="U66" s="57">
        <f>U81</f>
        <v>185</v>
      </c>
      <c r="V66" s="57">
        <v>18.5</v>
      </c>
      <c r="W66" s="57">
        <f t="shared" ref="W66:Z66" si="3">W81</f>
        <v>0</v>
      </c>
      <c r="X66" s="57">
        <f t="shared" si="3"/>
        <v>0</v>
      </c>
      <c r="Y66" s="57">
        <f t="shared" si="3"/>
        <v>0</v>
      </c>
      <c r="Z66" s="57">
        <f t="shared" si="3"/>
        <v>0</v>
      </c>
      <c r="AA66" s="57">
        <f>SUM(U66:Z66)</f>
        <v>203.5</v>
      </c>
      <c r="AB66" s="50">
        <v>2020</v>
      </c>
    </row>
    <row r="67" spans="1:28" s="5" customFormat="1" ht="60" x14ac:dyDescent="0.25">
      <c r="A67" s="44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62" t="s">
        <v>83</v>
      </c>
      <c r="T67" s="50" t="s">
        <v>22</v>
      </c>
      <c r="U67" s="50">
        <v>100</v>
      </c>
      <c r="V67" s="50">
        <v>100</v>
      </c>
      <c r="W67" s="50">
        <v>100</v>
      </c>
      <c r="X67" s="50">
        <v>100</v>
      </c>
      <c r="Y67" s="50">
        <v>100</v>
      </c>
      <c r="Z67" s="50">
        <v>100</v>
      </c>
      <c r="AA67" s="50">
        <v>100</v>
      </c>
      <c r="AB67" s="50">
        <v>2020</v>
      </c>
    </row>
    <row r="68" spans="1:28" s="5" customFormat="1" ht="75" x14ac:dyDescent="0.25">
      <c r="A68" s="44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60" t="s">
        <v>84</v>
      </c>
      <c r="T68" s="50" t="s">
        <v>22</v>
      </c>
      <c r="U68" s="50">
        <v>83</v>
      </c>
      <c r="V68" s="50">
        <v>5</v>
      </c>
      <c r="W68" s="50">
        <v>89</v>
      </c>
      <c r="X68" s="50">
        <v>92</v>
      </c>
      <c r="Y68" s="50">
        <v>95</v>
      </c>
      <c r="Z68" s="50">
        <v>98</v>
      </c>
      <c r="AA68" s="50">
        <v>98</v>
      </c>
      <c r="AB68" s="50">
        <v>2020</v>
      </c>
    </row>
    <row r="69" spans="1:28" s="5" customFormat="1" ht="45" x14ac:dyDescent="0.25">
      <c r="A69" s="4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60" t="s">
        <v>85</v>
      </c>
      <c r="T69" s="50" t="s">
        <v>136</v>
      </c>
      <c r="U69" s="50">
        <v>1</v>
      </c>
      <c r="V69" s="50">
        <v>1</v>
      </c>
      <c r="W69" s="50">
        <v>1</v>
      </c>
      <c r="X69" s="50">
        <v>1</v>
      </c>
      <c r="Y69" s="50">
        <v>1</v>
      </c>
      <c r="Z69" s="50">
        <v>1</v>
      </c>
      <c r="AA69" s="50">
        <v>1</v>
      </c>
      <c r="AB69" s="50">
        <v>2020</v>
      </c>
    </row>
    <row r="70" spans="1:28" s="5" customFormat="1" ht="30" x14ac:dyDescent="0.25">
      <c r="A70" s="44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60" t="s">
        <v>86</v>
      </c>
      <c r="T70" s="50" t="s">
        <v>23</v>
      </c>
      <c r="U70" s="50">
        <v>13</v>
      </c>
      <c r="V70" s="50">
        <v>13</v>
      </c>
      <c r="W70" s="50">
        <v>13</v>
      </c>
      <c r="X70" s="50">
        <v>13</v>
      </c>
      <c r="Y70" s="50">
        <v>13</v>
      </c>
      <c r="Z70" s="50">
        <v>13</v>
      </c>
      <c r="AA70" s="50">
        <f>SUM(U70:Z70)</f>
        <v>78</v>
      </c>
      <c r="AB70" s="50">
        <v>2020</v>
      </c>
    </row>
    <row r="71" spans="1:28" s="5" customFormat="1" ht="45" x14ac:dyDescent="0.25">
      <c r="A71" s="44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60" t="s">
        <v>87</v>
      </c>
      <c r="T71" s="50" t="s">
        <v>136</v>
      </c>
      <c r="U71" s="50">
        <v>1</v>
      </c>
      <c r="V71" s="50">
        <v>1</v>
      </c>
      <c r="W71" s="50">
        <v>1</v>
      </c>
      <c r="X71" s="50">
        <v>1</v>
      </c>
      <c r="Y71" s="50">
        <v>1</v>
      </c>
      <c r="Z71" s="50">
        <v>1</v>
      </c>
      <c r="AA71" s="50">
        <v>1</v>
      </c>
      <c r="AB71" s="50">
        <v>2020</v>
      </c>
    </row>
    <row r="72" spans="1:28" s="5" customFormat="1" ht="46.5" customHeight="1" x14ac:dyDescent="0.25">
      <c r="A72" s="44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60" t="s">
        <v>88</v>
      </c>
      <c r="T72" s="50" t="s">
        <v>23</v>
      </c>
      <c r="U72" s="64">
        <v>10</v>
      </c>
      <c r="V72" s="50">
        <v>5</v>
      </c>
      <c r="W72" s="50">
        <v>0</v>
      </c>
      <c r="X72" s="50">
        <v>0</v>
      </c>
      <c r="Y72" s="64">
        <v>0</v>
      </c>
      <c r="Z72" s="64">
        <v>0</v>
      </c>
      <c r="AA72" s="50">
        <f>SUM(U72:Z72)</f>
        <v>15</v>
      </c>
      <c r="AB72" s="50">
        <v>2020</v>
      </c>
    </row>
    <row r="73" spans="1:28" s="5" customFormat="1" ht="75" x14ac:dyDescent="0.25">
      <c r="A73" s="4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62" t="s">
        <v>89</v>
      </c>
      <c r="T73" s="50" t="s">
        <v>136</v>
      </c>
      <c r="U73" s="50">
        <v>1</v>
      </c>
      <c r="V73" s="50">
        <v>1</v>
      </c>
      <c r="W73" s="50">
        <v>1</v>
      </c>
      <c r="X73" s="50">
        <v>1</v>
      </c>
      <c r="Y73" s="50">
        <v>1</v>
      </c>
      <c r="Z73" s="50">
        <v>1</v>
      </c>
      <c r="AA73" s="50">
        <v>1</v>
      </c>
      <c r="AB73" s="50">
        <v>2020</v>
      </c>
    </row>
    <row r="74" spans="1:28" s="5" customFormat="1" ht="45" x14ac:dyDescent="0.25">
      <c r="A74" s="44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60" t="s">
        <v>90</v>
      </c>
      <c r="T74" s="50" t="s">
        <v>22</v>
      </c>
      <c r="U74" s="50">
        <v>100</v>
      </c>
      <c r="V74" s="50">
        <v>100</v>
      </c>
      <c r="W74" s="50">
        <v>100</v>
      </c>
      <c r="X74" s="50">
        <v>100</v>
      </c>
      <c r="Y74" s="50">
        <v>100</v>
      </c>
      <c r="Z74" s="50">
        <v>100</v>
      </c>
      <c r="AA74" s="50">
        <v>100</v>
      </c>
      <c r="AB74" s="50">
        <v>2020</v>
      </c>
    </row>
    <row r="75" spans="1:28" s="5" customFormat="1" ht="45" x14ac:dyDescent="0.25">
      <c r="A75" s="44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60" t="s">
        <v>91</v>
      </c>
      <c r="T75" s="50" t="s">
        <v>22</v>
      </c>
      <c r="U75" s="64">
        <v>90</v>
      </c>
      <c r="V75" s="50">
        <v>0</v>
      </c>
      <c r="W75" s="50">
        <v>0</v>
      </c>
      <c r="X75" s="50">
        <v>0</v>
      </c>
      <c r="Y75" s="64">
        <v>0</v>
      </c>
      <c r="Z75" s="64">
        <v>0</v>
      </c>
      <c r="AA75" s="64">
        <v>90</v>
      </c>
      <c r="AB75" s="50">
        <v>2020</v>
      </c>
    </row>
    <row r="76" spans="1:28" s="5" customFormat="1" ht="45" x14ac:dyDescent="0.25">
      <c r="A76" s="44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60" t="s">
        <v>92</v>
      </c>
      <c r="T76" s="50" t="s">
        <v>136</v>
      </c>
      <c r="U76" s="50">
        <v>1</v>
      </c>
      <c r="V76" s="50">
        <v>1</v>
      </c>
      <c r="W76" s="50">
        <v>1</v>
      </c>
      <c r="X76" s="50">
        <v>1</v>
      </c>
      <c r="Y76" s="50">
        <v>1</v>
      </c>
      <c r="Z76" s="50">
        <v>1</v>
      </c>
      <c r="AA76" s="50">
        <v>1</v>
      </c>
      <c r="AB76" s="50">
        <v>2020</v>
      </c>
    </row>
    <row r="77" spans="1:28" s="5" customFormat="1" ht="45" x14ac:dyDescent="0.25">
      <c r="A77" s="44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60" t="s">
        <v>93</v>
      </c>
      <c r="T77" s="50" t="s">
        <v>22</v>
      </c>
      <c r="U77" s="64">
        <v>80</v>
      </c>
      <c r="V77" s="50">
        <v>65</v>
      </c>
      <c r="W77" s="50">
        <v>90</v>
      </c>
      <c r="X77" s="50">
        <v>95</v>
      </c>
      <c r="Y77" s="64">
        <v>100</v>
      </c>
      <c r="Z77" s="64">
        <v>100</v>
      </c>
      <c r="AA77" s="64">
        <v>100</v>
      </c>
      <c r="AB77" s="50">
        <v>2020</v>
      </c>
    </row>
    <row r="78" spans="1:28" s="5" customFormat="1" ht="60" x14ac:dyDescent="0.25">
      <c r="A78" s="44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60" t="s">
        <v>94</v>
      </c>
      <c r="T78" s="50" t="s">
        <v>136</v>
      </c>
      <c r="U78" s="50">
        <v>1</v>
      </c>
      <c r="V78" s="50">
        <v>1</v>
      </c>
      <c r="W78" s="50">
        <v>1</v>
      </c>
      <c r="X78" s="50">
        <v>1</v>
      </c>
      <c r="Y78" s="50">
        <v>1</v>
      </c>
      <c r="Z78" s="50">
        <v>1</v>
      </c>
      <c r="AA78" s="50">
        <v>1</v>
      </c>
      <c r="AB78" s="50">
        <v>2020</v>
      </c>
    </row>
    <row r="79" spans="1:28" s="5" customFormat="1" ht="45" x14ac:dyDescent="0.25">
      <c r="A79" s="44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60" t="s">
        <v>95</v>
      </c>
      <c r="T79" s="50" t="s">
        <v>22</v>
      </c>
      <c r="U79" s="50">
        <v>100</v>
      </c>
      <c r="V79" s="50">
        <v>100</v>
      </c>
      <c r="W79" s="50">
        <v>100</v>
      </c>
      <c r="X79" s="50">
        <v>100</v>
      </c>
      <c r="Y79" s="50">
        <v>100</v>
      </c>
      <c r="Z79" s="50">
        <v>100</v>
      </c>
      <c r="AA79" s="50">
        <v>100</v>
      </c>
      <c r="AB79" s="50">
        <v>2020</v>
      </c>
    </row>
    <row r="80" spans="1:28" s="5" customFormat="1" ht="60" x14ac:dyDescent="0.25">
      <c r="A80" s="44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60" t="s">
        <v>96</v>
      </c>
      <c r="T80" s="50" t="s">
        <v>22</v>
      </c>
      <c r="U80" s="64">
        <v>100</v>
      </c>
      <c r="V80" s="50">
        <v>0</v>
      </c>
      <c r="W80" s="50">
        <v>100</v>
      </c>
      <c r="X80" s="50">
        <v>100</v>
      </c>
      <c r="Y80" s="64">
        <v>100</v>
      </c>
      <c r="Z80" s="64">
        <v>100</v>
      </c>
      <c r="AA80" s="64">
        <v>100</v>
      </c>
      <c r="AB80" s="50">
        <v>2020</v>
      </c>
    </row>
    <row r="81" spans="1:28" s="5" customFormat="1" ht="45" x14ac:dyDescent="0.25">
      <c r="A81" s="44"/>
      <c r="B81" s="58">
        <v>0</v>
      </c>
      <c r="C81" s="58">
        <v>2</v>
      </c>
      <c r="D81" s="58">
        <v>0</v>
      </c>
      <c r="E81" s="58">
        <v>0</v>
      </c>
      <c r="F81" s="58">
        <v>1</v>
      </c>
      <c r="G81" s="58">
        <v>1</v>
      </c>
      <c r="H81" s="58">
        <v>3</v>
      </c>
      <c r="I81" s="58">
        <v>1</v>
      </c>
      <c r="J81" s="58">
        <v>0</v>
      </c>
      <c r="K81" s="58">
        <v>1</v>
      </c>
      <c r="L81" s="58">
        <v>0</v>
      </c>
      <c r="M81" s="58">
        <v>3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62" t="s">
        <v>97</v>
      </c>
      <c r="T81" s="50" t="s">
        <v>20</v>
      </c>
      <c r="U81" s="57">
        <v>185</v>
      </c>
      <c r="V81" s="57">
        <v>18.5</v>
      </c>
      <c r="W81" s="57">
        <v>0</v>
      </c>
      <c r="X81" s="57">
        <v>0</v>
      </c>
      <c r="Y81" s="57">
        <v>0</v>
      </c>
      <c r="Z81" s="57">
        <v>0</v>
      </c>
      <c r="AA81" s="57">
        <f>SUM(U81:Z81)</f>
        <v>203.5</v>
      </c>
      <c r="AB81" s="50">
        <v>2020</v>
      </c>
    </row>
    <row r="82" spans="1:28" s="5" customFormat="1" ht="45" x14ac:dyDescent="0.25">
      <c r="A82" s="44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60" t="s">
        <v>98</v>
      </c>
      <c r="T82" s="50" t="s">
        <v>23</v>
      </c>
      <c r="U82" s="50">
        <v>1</v>
      </c>
      <c r="V82" s="50">
        <v>1</v>
      </c>
      <c r="W82" s="50">
        <v>1</v>
      </c>
      <c r="X82" s="50">
        <v>1</v>
      </c>
      <c r="Y82" s="50">
        <v>1</v>
      </c>
      <c r="Z82" s="50">
        <v>1</v>
      </c>
      <c r="AA82" s="50">
        <f>SUM(U82:Z82)</f>
        <v>6</v>
      </c>
      <c r="AB82" s="50">
        <v>2020</v>
      </c>
    </row>
    <row r="83" spans="1:28" s="5" customFormat="1" ht="32.25" customHeight="1" x14ac:dyDescent="0.25">
      <c r="A83" s="44"/>
      <c r="B83" s="55">
        <v>0</v>
      </c>
      <c r="C83" s="55">
        <v>2</v>
      </c>
      <c r="D83" s="55">
        <v>0</v>
      </c>
      <c r="E83" s="55">
        <v>0</v>
      </c>
      <c r="F83" s="55">
        <v>4</v>
      </c>
      <c r="G83" s="55">
        <v>1</v>
      </c>
      <c r="H83" s="55">
        <v>2</v>
      </c>
      <c r="I83" s="55">
        <v>1</v>
      </c>
      <c r="J83" s="55">
        <v>0</v>
      </c>
      <c r="K83" s="55">
        <v>2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6" t="s">
        <v>25</v>
      </c>
      <c r="T83" s="50" t="s">
        <v>20</v>
      </c>
      <c r="U83" s="75">
        <v>2963.4</v>
      </c>
      <c r="V83" s="75">
        <f t="shared" ref="V83:Z83" si="4">V84</f>
        <v>3487.8</v>
      </c>
      <c r="W83" s="75">
        <f t="shared" si="4"/>
        <v>2260</v>
      </c>
      <c r="X83" s="75">
        <f t="shared" si="4"/>
        <v>2300</v>
      </c>
      <c r="Y83" s="75">
        <f t="shared" si="4"/>
        <v>2250</v>
      </c>
      <c r="Z83" s="75">
        <f t="shared" si="4"/>
        <v>2250</v>
      </c>
      <c r="AA83" s="75">
        <f t="shared" ref="AA83:AA84" si="5">SUM(U83:Z83)</f>
        <v>15511.2</v>
      </c>
      <c r="AB83" s="50">
        <v>2020</v>
      </c>
    </row>
    <row r="84" spans="1:28" s="5" customFormat="1" ht="28.5" x14ac:dyDescent="0.25">
      <c r="A84" s="44"/>
      <c r="B84" s="55">
        <v>0</v>
      </c>
      <c r="C84" s="55">
        <v>2</v>
      </c>
      <c r="D84" s="55">
        <v>0</v>
      </c>
      <c r="E84" s="55">
        <v>0</v>
      </c>
      <c r="F84" s="55">
        <v>4</v>
      </c>
      <c r="G84" s="55">
        <v>1</v>
      </c>
      <c r="H84" s="55">
        <v>2</v>
      </c>
      <c r="I84" s="55">
        <v>1</v>
      </c>
      <c r="J84" s="55">
        <v>0</v>
      </c>
      <c r="K84" s="55">
        <v>2</v>
      </c>
      <c r="L84" s="55">
        <v>0</v>
      </c>
      <c r="M84" s="55">
        <v>1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6" t="s">
        <v>99</v>
      </c>
      <c r="T84" s="50" t="s">
        <v>20</v>
      </c>
      <c r="U84" s="67">
        <v>2963.4</v>
      </c>
      <c r="V84" s="57">
        <f t="shared" ref="V84:Z84" si="6">V87+V97+V105</f>
        <v>3487.8</v>
      </c>
      <c r="W84" s="57">
        <f t="shared" si="6"/>
        <v>2260</v>
      </c>
      <c r="X84" s="57">
        <f t="shared" si="6"/>
        <v>2300</v>
      </c>
      <c r="Y84" s="57">
        <f t="shared" si="6"/>
        <v>2250</v>
      </c>
      <c r="Z84" s="57">
        <f t="shared" si="6"/>
        <v>2250</v>
      </c>
      <c r="AA84" s="75">
        <f t="shared" si="5"/>
        <v>15511.2</v>
      </c>
      <c r="AB84" s="50">
        <v>2020</v>
      </c>
    </row>
    <row r="85" spans="1:28" s="5" customFormat="1" ht="45" x14ac:dyDescent="0.25">
      <c r="A85" s="44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60" t="s">
        <v>100</v>
      </c>
      <c r="T85" s="50" t="s">
        <v>22</v>
      </c>
      <c r="U85" s="50">
        <v>100</v>
      </c>
      <c r="V85" s="50">
        <v>100</v>
      </c>
      <c r="W85" s="50">
        <v>100</v>
      </c>
      <c r="X85" s="50">
        <v>100</v>
      </c>
      <c r="Y85" s="50">
        <v>100</v>
      </c>
      <c r="Z85" s="50">
        <v>100</v>
      </c>
      <c r="AA85" s="50">
        <v>100</v>
      </c>
      <c r="AB85" s="50">
        <v>2020</v>
      </c>
    </row>
    <row r="86" spans="1:28" s="5" customFormat="1" ht="45" x14ac:dyDescent="0.25">
      <c r="A86" s="44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60" t="s">
        <v>101</v>
      </c>
      <c r="T86" s="50" t="s">
        <v>22</v>
      </c>
      <c r="U86" s="50">
        <v>100</v>
      </c>
      <c r="V86" s="50">
        <v>60</v>
      </c>
      <c r="W86" s="50">
        <v>100</v>
      </c>
      <c r="X86" s="50">
        <v>100</v>
      </c>
      <c r="Y86" s="50">
        <v>100</v>
      </c>
      <c r="Z86" s="50">
        <v>100</v>
      </c>
      <c r="AA86" s="50">
        <v>100</v>
      </c>
      <c r="AB86" s="50">
        <v>2020</v>
      </c>
    </row>
    <row r="87" spans="1:28" s="5" customFormat="1" ht="45" x14ac:dyDescent="0.25">
      <c r="A87" s="44"/>
      <c r="B87" s="58">
        <v>0</v>
      </c>
      <c r="C87" s="58">
        <v>2</v>
      </c>
      <c r="D87" s="58">
        <v>0</v>
      </c>
      <c r="E87" s="58">
        <v>0</v>
      </c>
      <c r="F87" s="58">
        <v>4</v>
      </c>
      <c r="G87" s="58">
        <v>1</v>
      </c>
      <c r="H87" s="58">
        <v>2</v>
      </c>
      <c r="I87" s="58">
        <v>1</v>
      </c>
      <c r="J87" s="58">
        <v>0</v>
      </c>
      <c r="K87" s="58">
        <v>2</v>
      </c>
      <c r="L87" s="58">
        <v>0</v>
      </c>
      <c r="M87" s="58">
        <v>1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62" t="s">
        <v>102</v>
      </c>
      <c r="T87" s="50" t="s">
        <v>20</v>
      </c>
      <c r="U87" s="75">
        <v>121</v>
      </c>
      <c r="V87" s="75">
        <v>365</v>
      </c>
      <c r="W87" s="75">
        <v>220</v>
      </c>
      <c r="X87" s="75">
        <v>200</v>
      </c>
      <c r="Y87" s="75">
        <v>150</v>
      </c>
      <c r="Z87" s="75">
        <v>150</v>
      </c>
      <c r="AA87" s="75">
        <f>SUM(U87:Z87)</f>
        <v>1206</v>
      </c>
      <c r="AB87" s="50">
        <v>2020</v>
      </c>
    </row>
    <row r="88" spans="1:28" s="5" customFormat="1" ht="30" x14ac:dyDescent="0.25">
      <c r="A88" s="44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60" t="s">
        <v>103</v>
      </c>
      <c r="T88" s="50" t="s">
        <v>23</v>
      </c>
      <c r="U88" s="50">
        <v>20</v>
      </c>
      <c r="V88" s="50">
        <v>8</v>
      </c>
      <c r="W88" s="50">
        <v>20</v>
      </c>
      <c r="X88" s="50">
        <v>20</v>
      </c>
      <c r="Y88" s="50">
        <v>20</v>
      </c>
      <c r="Z88" s="50">
        <v>20</v>
      </c>
      <c r="AA88" s="50">
        <f>SUM(U88:Z88)</f>
        <v>108</v>
      </c>
      <c r="AB88" s="50">
        <v>2020</v>
      </c>
    </row>
    <row r="89" spans="1:28" s="5" customFormat="1" ht="45" x14ac:dyDescent="0.25">
      <c r="A89" s="44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60" t="s">
        <v>104</v>
      </c>
      <c r="T89" s="50" t="s">
        <v>23</v>
      </c>
      <c r="U89" s="50">
        <v>50</v>
      </c>
      <c r="V89" s="50">
        <v>71</v>
      </c>
      <c r="W89" s="50">
        <v>50</v>
      </c>
      <c r="X89" s="50">
        <v>50</v>
      </c>
      <c r="Y89" s="50">
        <v>50</v>
      </c>
      <c r="Z89" s="50">
        <v>50</v>
      </c>
      <c r="AA89" s="50">
        <f>SUM(U89:Z89)</f>
        <v>321</v>
      </c>
      <c r="AB89" s="50">
        <v>2020</v>
      </c>
    </row>
    <row r="90" spans="1:28" s="5" customFormat="1" ht="60" x14ac:dyDescent="0.25">
      <c r="A90" s="44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60" t="s">
        <v>105</v>
      </c>
      <c r="T90" s="50" t="s">
        <v>136</v>
      </c>
      <c r="U90" s="50">
        <v>1</v>
      </c>
      <c r="V90" s="50">
        <v>1</v>
      </c>
      <c r="W90" s="50">
        <v>1</v>
      </c>
      <c r="X90" s="50">
        <v>1</v>
      </c>
      <c r="Y90" s="50">
        <v>1</v>
      </c>
      <c r="Z90" s="50">
        <v>1</v>
      </c>
      <c r="AA90" s="50">
        <v>1</v>
      </c>
      <c r="AB90" s="50">
        <v>2020</v>
      </c>
    </row>
    <row r="91" spans="1:28" s="5" customFormat="1" ht="45" x14ac:dyDescent="0.25">
      <c r="A91" s="44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60" t="s">
        <v>106</v>
      </c>
      <c r="T91" s="64" t="s">
        <v>22</v>
      </c>
      <c r="U91" s="64">
        <v>75</v>
      </c>
      <c r="V91" s="50">
        <v>75</v>
      </c>
      <c r="W91" s="50">
        <v>75</v>
      </c>
      <c r="X91" s="50">
        <v>75</v>
      </c>
      <c r="Y91" s="64">
        <v>75</v>
      </c>
      <c r="Z91" s="64">
        <v>75</v>
      </c>
      <c r="AA91" s="50">
        <v>75</v>
      </c>
      <c r="AB91" s="50">
        <v>2020</v>
      </c>
    </row>
    <row r="92" spans="1:28" s="5" customFormat="1" ht="30" x14ac:dyDescent="0.25">
      <c r="A92" s="44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60" t="s">
        <v>107</v>
      </c>
      <c r="T92" s="50" t="s">
        <v>136</v>
      </c>
      <c r="U92" s="50">
        <v>1</v>
      </c>
      <c r="V92" s="50">
        <v>1</v>
      </c>
      <c r="W92" s="50">
        <v>1</v>
      </c>
      <c r="X92" s="50">
        <v>1</v>
      </c>
      <c r="Y92" s="50">
        <v>1</v>
      </c>
      <c r="Z92" s="50">
        <v>1</v>
      </c>
      <c r="AA92" s="50">
        <v>1</v>
      </c>
      <c r="AB92" s="50">
        <v>2020</v>
      </c>
    </row>
    <row r="93" spans="1:28" s="5" customFormat="1" ht="30" x14ac:dyDescent="0.25">
      <c r="A93" s="44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60" t="s">
        <v>108</v>
      </c>
      <c r="T93" s="50" t="s">
        <v>26</v>
      </c>
      <c r="U93" s="50">
        <v>208</v>
      </c>
      <c r="V93" s="50">
        <v>53.8</v>
      </c>
      <c r="W93" s="50">
        <v>213</v>
      </c>
      <c r="X93" s="50">
        <v>213.5</v>
      </c>
      <c r="Y93" s="50">
        <v>214</v>
      </c>
      <c r="Z93" s="50">
        <v>214</v>
      </c>
      <c r="AA93" s="70">
        <v>214</v>
      </c>
      <c r="AB93" s="50">
        <v>2020</v>
      </c>
    </row>
    <row r="94" spans="1:28" s="5" customFormat="1" ht="30" x14ac:dyDescent="0.25">
      <c r="A94" s="44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60" t="s">
        <v>109</v>
      </c>
      <c r="T94" s="50" t="s">
        <v>26</v>
      </c>
      <c r="U94" s="50">
        <v>430</v>
      </c>
      <c r="V94" s="50">
        <v>730</v>
      </c>
      <c r="W94" s="50">
        <v>430</v>
      </c>
      <c r="X94" s="50">
        <v>430</v>
      </c>
      <c r="Y94" s="50">
        <v>430</v>
      </c>
      <c r="Z94" s="50">
        <v>430</v>
      </c>
      <c r="AA94" s="70">
        <v>430</v>
      </c>
      <c r="AB94" s="50">
        <v>2020</v>
      </c>
    </row>
    <row r="95" spans="1:28" s="5" customFormat="1" ht="60" x14ac:dyDescent="0.25">
      <c r="A95" s="44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60" t="s">
        <v>110</v>
      </c>
      <c r="T95" s="50" t="s">
        <v>136</v>
      </c>
      <c r="U95" s="50">
        <v>1</v>
      </c>
      <c r="V95" s="50">
        <v>1</v>
      </c>
      <c r="W95" s="50">
        <v>1</v>
      </c>
      <c r="X95" s="50">
        <v>1</v>
      </c>
      <c r="Y95" s="50">
        <v>1</v>
      </c>
      <c r="Z95" s="50">
        <v>1</v>
      </c>
      <c r="AA95" s="50">
        <v>1</v>
      </c>
      <c r="AB95" s="50">
        <v>2020</v>
      </c>
    </row>
    <row r="96" spans="1:28" s="5" customFormat="1" ht="45" x14ac:dyDescent="0.25">
      <c r="A96" s="44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62" t="s">
        <v>111</v>
      </c>
      <c r="T96" s="50" t="s">
        <v>26</v>
      </c>
      <c r="U96" s="50">
        <v>10</v>
      </c>
      <c r="V96" s="50">
        <v>750</v>
      </c>
      <c r="W96" s="50">
        <v>5</v>
      </c>
      <c r="X96" s="50">
        <v>5</v>
      </c>
      <c r="Y96" s="50">
        <v>4</v>
      </c>
      <c r="Z96" s="50">
        <v>4</v>
      </c>
      <c r="AA96" s="50">
        <f>SUM(U96:Z96)</f>
        <v>778</v>
      </c>
      <c r="AB96" s="50">
        <v>2020</v>
      </c>
    </row>
    <row r="97" spans="1:28" s="5" customFormat="1" ht="45" x14ac:dyDescent="0.25">
      <c r="A97" s="44"/>
      <c r="B97" s="58">
        <v>0</v>
      </c>
      <c r="C97" s="58">
        <v>2</v>
      </c>
      <c r="D97" s="58">
        <v>0</v>
      </c>
      <c r="E97" s="58">
        <v>0</v>
      </c>
      <c r="F97" s="58">
        <v>4</v>
      </c>
      <c r="G97" s="58">
        <v>1</v>
      </c>
      <c r="H97" s="58">
        <v>2</v>
      </c>
      <c r="I97" s="58">
        <v>1</v>
      </c>
      <c r="J97" s="58">
        <v>0</v>
      </c>
      <c r="K97" s="58">
        <v>2</v>
      </c>
      <c r="L97" s="58">
        <v>0</v>
      </c>
      <c r="M97" s="58">
        <v>1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62" t="s">
        <v>112</v>
      </c>
      <c r="T97" s="50" t="s">
        <v>20</v>
      </c>
      <c r="U97" s="57">
        <v>2274</v>
      </c>
      <c r="V97" s="57">
        <v>1123.4000000000001</v>
      </c>
      <c r="W97" s="57">
        <v>507.5</v>
      </c>
      <c r="X97" s="57">
        <v>600</v>
      </c>
      <c r="Y97" s="57">
        <v>600</v>
      </c>
      <c r="Z97" s="57">
        <v>600</v>
      </c>
      <c r="AA97" s="57">
        <f>SUM(U97:Z97)</f>
        <v>5704.9</v>
      </c>
      <c r="AB97" s="50">
        <v>2020</v>
      </c>
    </row>
    <row r="98" spans="1:28" s="5" customFormat="1" ht="30" x14ac:dyDescent="0.25">
      <c r="A98" s="44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62" t="s">
        <v>113</v>
      </c>
      <c r="T98" s="50" t="s">
        <v>23</v>
      </c>
      <c r="U98" s="50">
        <v>80</v>
      </c>
      <c r="V98" s="50">
        <v>138</v>
      </c>
      <c r="W98" s="50">
        <v>80</v>
      </c>
      <c r="X98" s="50">
        <v>80</v>
      </c>
      <c r="Y98" s="50">
        <v>80</v>
      </c>
      <c r="Z98" s="50">
        <v>80</v>
      </c>
      <c r="AA98" s="71">
        <f>SUM(U98:Z98)</f>
        <v>538</v>
      </c>
      <c r="AB98" s="50">
        <v>2020</v>
      </c>
    </row>
    <row r="99" spans="1:28" s="5" customFormat="1" ht="45" x14ac:dyDescent="0.25">
      <c r="A99" s="44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60" t="s">
        <v>114</v>
      </c>
      <c r="T99" s="50" t="s">
        <v>23</v>
      </c>
      <c r="U99" s="61">
        <v>800</v>
      </c>
      <c r="V99" s="61">
        <v>316</v>
      </c>
      <c r="W99" s="61">
        <v>0</v>
      </c>
      <c r="X99" s="61">
        <v>0</v>
      </c>
      <c r="Y99" s="61">
        <v>0</v>
      </c>
      <c r="Z99" s="61">
        <v>0</v>
      </c>
      <c r="AA99" s="61">
        <f>SUM(U99:Z99)</f>
        <v>1116</v>
      </c>
      <c r="AB99" s="50">
        <v>2016</v>
      </c>
    </row>
    <row r="100" spans="1:28" s="5" customFormat="1" ht="45" x14ac:dyDescent="0.25">
      <c r="A100" s="44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60" t="s">
        <v>115</v>
      </c>
      <c r="T100" s="50" t="s">
        <v>22</v>
      </c>
      <c r="U100" s="61">
        <v>100</v>
      </c>
      <c r="V100" s="61">
        <v>100</v>
      </c>
      <c r="W100" s="61">
        <v>100</v>
      </c>
      <c r="X100" s="61">
        <v>100</v>
      </c>
      <c r="Y100" s="61">
        <v>100</v>
      </c>
      <c r="Z100" s="61">
        <v>100</v>
      </c>
      <c r="AA100" s="61">
        <v>100</v>
      </c>
      <c r="AB100" s="50">
        <v>2020</v>
      </c>
    </row>
    <row r="101" spans="1:28" s="5" customFormat="1" ht="45" x14ac:dyDescent="0.25">
      <c r="A101" s="44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60" t="s">
        <v>130</v>
      </c>
      <c r="T101" s="50" t="s">
        <v>136</v>
      </c>
      <c r="U101" s="61">
        <v>1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50">
        <v>1</v>
      </c>
      <c r="AB101" s="50">
        <v>2015</v>
      </c>
    </row>
    <row r="102" spans="1:28" s="5" customFormat="1" ht="45" x14ac:dyDescent="0.25">
      <c r="A102" s="44"/>
      <c r="B102" s="58"/>
      <c r="C102" s="58"/>
      <c r="D102" s="58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60" t="s">
        <v>172</v>
      </c>
      <c r="T102" s="50" t="s">
        <v>23</v>
      </c>
      <c r="U102" s="61">
        <v>0</v>
      </c>
      <c r="V102" s="61">
        <v>200</v>
      </c>
      <c r="W102" s="61">
        <v>300</v>
      </c>
      <c r="X102" s="61">
        <v>100</v>
      </c>
      <c r="Y102" s="61">
        <v>100</v>
      </c>
      <c r="Z102" s="61">
        <v>100</v>
      </c>
      <c r="AA102" s="68">
        <f>U102+V102+W102+X102+Y102+Z102</f>
        <v>800</v>
      </c>
      <c r="AB102" s="50">
        <v>2020</v>
      </c>
    </row>
    <row r="103" spans="1:28" s="5" customFormat="1" ht="60" x14ac:dyDescent="0.25">
      <c r="A103" s="44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60" t="s">
        <v>116</v>
      </c>
      <c r="T103" s="50" t="s">
        <v>136</v>
      </c>
      <c r="U103" s="50">
        <v>1</v>
      </c>
      <c r="V103" s="50">
        <v>1</v>
      </c>
      <c r="W103" s="50">
        <v>1</v>
      </c>
      <c r="X103" s="50">
        <v>1</v>
      </c>
      <c r="Y103" s="50">
        <v>1</v>
      </c>
      <c r="Z103" s="50">
        <v>1</v>
      </c>
      <c r="AA103" s="50">
        <v>1</v>
      </c>
      <c r="AB103" s="50">
        <v>2020</v>
      </c>
    </row>
    <row r="104" spans="1:28" s="5" customFormat="1" ht="30" x14ac:dyDescent="0.25">
      <c r="A104" s="44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60" t="s">
        <v>117</v>
      </c>
      <c r="T104" s="50" t="s">
        <v>26</v>
      </c>
      <c r="U104" s="50">
        <v>1.2</v>
      </c>
      <c r="V104" s="50">
        <v>0.2</v>
      </c>
      <c r="W104" s="50">
        <v>1</v>
      </c>
      <c r="X104" s="50">
        <v>1</v>
      </c>
      <c r="Y104" s="50">
        <v>1</v>
      </c>
      <c r="Z104" s="50">
        <v>1</v>
      </c>
      <c r="AA104" s="50">
        <f>SUM(U104:Z104)</f>
        <v>5.4</v>
      </c>
      <c r="AB104" s="50">
        <v>2020</v>
      </c>
    </row>
    <row r="105" spans="1:28" s="5" customFormat="1" ht="30" x14ac:dyDescent="0.25">
      <c r="A105" s="44"/>
      <c r="B105" s="55">
        <v>0</v>
      </c>
      <c r="C105" s="55">
        <v>2</v>
      </c>
      <c r="D105" s="55">
        <v>0</v>
      </c>
      <c r="E105" s="55">
        <v>0</v>
      </c>
      <c r="F105" s="55">
        <v>4</v>
      </c>
      <c r="G105" s="55">
        <v>1</v>
      </c>
      <c r="H105" s="55">
        <v>2</v>
      </c>
      <c r="I105" s="55">
        <v>1</v>
      </c>
      <c r="J105" s="55">
        <v>0</v>
      </c>
      <c r="K105" s="55">
        <v>2</v>
      </c>
      <c r="L105" s="55">
        <v>0</v>
      </c>
      <c r="M105" s="55">
        <v>1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62" t="s">
        <v>118</v>
      </c>
      <c r="T105" s="50" t="s">
        <v>20</v>
      </c>
      <c r="U105" s="50">
        <v>568.4</v>
      </c>
      <c r="V105" s="50">
        <v>1999.4</v>
      </c>
      <c r="W105" s="50">
        <v>1532.5</v>
      </c>
      <c r="X105" s="50">
        <v>1500</v>
      </c>
      <c r="Y105" s="50">
        <v>1500</v>
      </c>
      <c r="Z105" s="50">
        <v>1500</v>
      </c>
      <c r="AA105" s="75">
        <f>SUM(U105:Z105)</f>
        <v>8600.2999999999993</v>
      </c>
      <c r="AB105" s="50">
        <v>2020</v>
      </c>
    </row>
    <row r="106" spans="1:28" s="5" customFormat="1" ht="81" customHeight="1" x14ac:dyDescent="0.25">
      <c r="A106" s="44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62" t="s">
        <v>119</v>
      </c>
      <c r="T106" s="50" t="s">
        <v>26</v>
      </c>
      <c r="U106" s="50">
        <v>138.80000000000001</v>
      </c>
      <c r="V106" s="50">
        <v>82.9</v>
      </c>
      <c r="W106" s="50">
        <v>75</v>
      </c>
      <c r="X106" s="50">
        <v>50</v>
      </c>
      <c r="Y106" s="50">
        <v>50</v>
      </c>
      <c r="Z106" s="50">
        <v>50</v>
      </c>
      <c r="AA106" s="50">
        <f>SUM(U106:Z106)</f>
        <v>446.70000000000005</v>
      </c>
      <c r="AB106" s="50">
        <v>2016</v>
      </c>
    </row>
    <row r="107" spans="1:28" s="5" customFormat="1" ht="75" customHeight="1" x14ac:dyDescent="0.25">
      <c r="A107" s="44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62" t="s">
        <v>120</v>
      </c>
      <c r="T107" s="50" t="s">
        <v>23</v>
      </c>
      <c r="U107" s="61">
        <v>634</v>
      </c>
      <c r="V107" s="61">
        <v>150</v>
      </c>
      <c r="W107" s="61">
        <v>250</v>
      </c>
      <c r="X107" s="61">
        <v>165</v>
      </c>
      <c r="Y107" s="61">
        <v>165</v>
      </c>
      <c r="Z107" s="61">
        <v>165</v>
      </c>
      <c r="AA107" s="61">
        <f>SUM(U107:Z107)</f>
        <v>1529</v>
      </c>
      <c r="AB107" s="50">
        <v>2016</v>
      </c>
    </row>
    <row r="108" spans="1:28" s="5" customFormat="1" ht="30" x14ac:dyDescent="0.25">
      <c r="A108" s="44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60" t="s">
        <v>121</v>
      </c>
      <c r="T108" s="50" t="s">
        <v>23</v>
      </c>
      <c r="U108" s="61">
        <v>400</v>
      </c>
      <c r="V108" s="61">
        <v>335</v>
      </c>
      <c r="W108" s="61">
        <v>100</v>
      </c>
      <c r="X108" s="61">
        <v>100</v>
      </c>
      <c r="Y108" s="61">
        <v>100</v>
      </c>
      <c r="Z108" s="61">
        <v>100</v>
      </c>
      <c r="AA108" s="61">
        <f>SUM(U108:Z108)</f>
        <v>1135</v>
      </c>
      <c r="AB108" s="50">
        <v>2020</v>
      </c>
    </row>
    <row r="109" spans="1:28" s="5" customFormat="1" ht="45" x14ac:dyDescent="0.25">
      <c r="A109" s="44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60" t="s">
        <v>122</v>
      </c>
      <c r="T109" s="50" t="s">
        <v>136</v>
      </c>
      <c r="U109" s="50">
        <v>1</v>
      </c>
      <c r="V109" s="50">
        <v>0</v>
      </c>
      <c r="W109" s="50">
        <v>1</v>
      </c>
      <c r="X109" s="50">
        <v>1</v>
      </c>
      <c r="Y109" s="50">
        <v>1</v>
      </c>
      <c r="Z109" s="50">
        <v>1</v>
      </c>
      <c r="AA109" s="50">
        <v>1</v>
      </c>
      <c r="AB109" s="50">
        <v>2020</v>
      </c>
    </row>
    <row r="110" spans="1:28" s="5" customFormat="1" ht="30" x14ac:dyDescent="0.25">
      <c r="A110" s="44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60" t="s">
        <v>123</v>
      </c>
      <c r="T110" s="50" t="s">
        <v>23</v>
      </c>
      <c r="U110" s="50">
        <v>30</v>
      </c>
      <c r="V110" s="50">
        <v>0</v>
      </c>
      <c r="W110" s="50">
        <v>30</v>
      </c>
      <c r="X110" s="50">
        <v>30</v>
      </c>
      <c r="Y110" s="50">
        <v>30</v>
      </c>
      <c r="Z110" s="50">
        <v>30</v>
      </c>
      <c r="AA110" s="50">
        <f>SUM(U110:Z110)</f>
        <v>150</v>
      </c>
      <c r="AB110" s="50">
        <v>2020</v>
      </c>
    </row>
    <row r="111" spans="1:28" s="5" customFormat="1" ht="45" x14ac:dyDescent="0.25">
      <c r="A111" s="44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62" t="s">
        <v>124</v>
      </c>
      <c r="T111" s="50" t="s">
        <v>23</v>
      </c>
      <c r="U111" s="50">
        <v>10</v>
      </c>
      <c r="V111" s="50">
        <v>0</v>
      </c>
      <c r="W111" s="50">
        <v>10</v>
      </c>
      <c r="X111" s="50">
        <v>10</v>
      </c>
      <c r="Y111" s="50">
        <v>10</v>
      </c>
      <c r="Z111" s="50">
        <v>10</v>
      </c>
      <c r="AA111" s="50">
        <f>SUM(U111:Z111)</f>
        <v>50</v>
      </c>
      <c r="AB111" s="50">
        <v>2020</v>
      </c>
    </row>
    <row r="112" spans="1:28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4"/>
      <c r="T112" s="45"/>
      <c r="U112" s="73" t="s">
        <v>43</v>
      </c>
      <c r="V112" s="48"/>
      <c r="W112" s="48"/>
      <c r="X112" s="48"/>
      <c r="Y112" s="48"/>
      <c r="Z112" s="48"/>
      <c r="AA112" s="48"/>
      <c r="AB112" s="74" t="s">
        <v>178</v>
      </c>
    </row>
    <row r="113" spans="1:28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4"/>
      <c r="T113" s="45"/>
      <c r="U113" s="48"/>
      <c r="V113" s="48"/>
      <c r="W113" s="48"/>
      <c r="X113" s="48"/>
      <c r="Y113" s="48"/>
      <c r="Z113" s="48"/>
      <c r="AA113" s="48"/>
      <c r="AB113" s="48"/>
    </row>
    <row r="114" spans="1:28" ht="36.75" customHeight="1" x14ac:dyDescent="0.3">
      <c r="A114" s="43"/>
      <c r="B114" s="43"/>
      <c r="C114" s="43"/>
      <c r="D114" s="43"/>
      <c r="E114" s="76" t="s">
        <v>167</v>
      </c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44"/>
      <c r="T114" s="77" t="s">
        <v>168</v>
      </c>
      <c r="U114" s="76"/>
      <c r="V114" s="48"/>
      <c r="W114" s="48"/>
      <c r="X114" s="48"/>
      <c r="Y114" s="48"/>
      <c r="Z114" s="48"/>
      <c r="AA114" s="48"/>
      <c r="AB114" s="48"/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48"/>
      <c r="V115" s="48"/>
      <c r="W115" s="48"/>
      <c r="X115" s="48"/>
      <c r="Y115" s="48"/>
      <c r="Z115" s="48"/>
      <c r="AA115" s="48"/>
      <c r="AB115" s="48"/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</sheetData>
  <mergeCells count="13">
    <mergeCell ref="E114:R114"/>
    <mergeCell ref="T114:U114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</mergeCells>
  <pageMargins left="0.31496062992125984" right="0.35433070866141736" top="0.22" bottom="0.23" header="0.2" footer="0.16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5" t="s">
        <v>165</v>
      </c>
      <c r="E1" s="95"/>
      <c r="F1" s="18"/>
      <c r="G1" s="18"/>
      <c r="H1" s="18"/>
      <c r="I1" s="18"/>
      <c r="J1" s="18"/>
      <c r="K1" s="18"/>
    </row>
    <row r="2" spans="1:11" x14ac:dyDescent="0.25">
      <c r="D2" s="97" t="s">
        <v>166</v>
      </c>
      <c r="E2" s="97"/>
      <c r="F2" s="18"/>
      <c r="G2" s="18"/>
      <c r="H2" s="18"/>
      <c r="I2" s="18"/>
      <c r="J2" s="18"/>
      <c r="K2" s="18"/>
    </row>
    <row r="3" spans="1:11" x14ac:dyDescent="0.25">
      <c r="B3" s="96" t="s">
        <v>27</v>
      </c>
      <c r="C3" s="96"/>
      <c r="D3" s="96"/>
    </row>
    <row r="4" spans="1:11" x14ac:dyDescent="0.25">
      <c r="B4" s="96" t="s">
        <v>127</v>
      </c>
      <c r="C4" s="96"/>
      <c r="D4" s="9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2016-11-01T12:30:12Z</cp:lastPrinted>
  <dcterms:created xsi:type="dcterms:W3CDTF">2013-08-19T14:17:06Z</dcterms:created>
  <dcterms:modified xsi:type="dcterms:W3CDTF">2016-11-11T13:40:38Z</dcterms:modified>
</cp:coreProperties>
</file>